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trinak\Documents\web upload\"/>
    </mc:Choice>
  </mc:AlternateContent>
  <bookViews>
    <workbookView xWindow="0" yWindow="0" windowWidth="20490" windowHeight="7530" xr2:uid="{00000000-000D-0000-FFFF-FFFF00000000}"/>
  </bookViews>
  <sheets>
    <sheet name="Families - start" sheetId="1" r:id="rId1"/>
    <sheet name="Families - end" sheetId="2" r:id="rId2"/>
    <sheet name="Volunteers - start" sheetId="3" r:id="rId3"/>
    <sheet name="Volunteers - end" sheetId="4" r:id="rId4"/>
    <sheet name="Families - totals &amp; charts" sheetId="5" r:id="rId5"/>
    <sheet name="Volunteers - totals &amp; charts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5" l="1"/>
  <c r="B49" i="5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B124" i="6"/>
  <c r="B123" i="6"/>
  <c r="B122" i="6"/>
  <c r="B121" i="6"/>
  <c r="B120" i="6"/>
  <c r="B119" i="6"/>
  <c r="B118" i="6"/>
  <c r="B117" i="6"/>
  <c r="B116" i="6"/>
  <c r="B115" i="6"/>
  <c r="B114" i="6"/>
  <c r="B112" i="6"/>
  <c r="B111" i="6"/>
  <c r="B113" i="6"/>
  <c r="C100" i="6"/>
  <c r="B93" i="6"/>
  <c r="C93" i="6" s="1"/>
  <c r="B100" i="6"/>
  <c r="B99" i="6"/>
  <c r="C99" i="6" s="1"/>
  <c r="B98" i="6"/>
  <c r="C98" i="6" s="1"/>
  <c r="B97" i="6"/>
  <c r="C97" i="6" s="1"/>
  <c r="B96" i="6"/>
  <c r="C96" i="6" s="1"/>
  <c r="B95" i="6"/>
  <c r="C95" i="6" s="1"/>
  <c r="B94" i="6"/>
  <c r="C94" i="6" s="1"/>
  <c r="B80" i="6"/>
  <c r="C80" i="6" s="1"/>
  <c r="B81" i="6"/>
  <c r="C81" i="6" s="1"/>
  <c r="E24" i="6"/>
  <c r="E23" i="6"/>
  <c r="E22" i="6"/>
  <c r="E21" i="6"/>
  <c r="D24" i="6"/>
  <c r="D23" i="6"/>
  <c r="D22" i="6"/>
  <c r="D21" i="6"/>
  <c r="C24" i="6"/>
  <c r="C23" i="6"/>
  <c r="C22" i="6"/>
  <c r="C21" i="6"/>
  <c r="B24" i="6"/>
  <c r="B23" i="6"/>
  <c r="B22" i="6"/>
  <c r="B21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B54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C43" i="6"/>
  <c r="C42" i="6"/>
  <c r="C41" i="6"/>
  <c r="C40" i="6"/>
  <c r="B40" i="6"/>
  <c r="B43" i="6"/>
  <c r="B42" i="6"/>
  <c r="B41" i="6"/>
  <c r="B7" i="6"/>
  <c r="C7" i="6" s="1"/>
  <c r="B6" i="6"/>
  <c r="C6" i="6" s="1"/>
  <c r="B239" i="5"/>
  <c r="C239" i="5" s="1"/>
  <c r="B238" i="5"/>
  <c r="C238" i="5" s="1"/>
  <c r="B237" i="5"/>
  <c r="C237" i="5" s="1"/>
  <c r="B236" i="5"/>
  <c r="C236" i="5" s="1"/>
  <c r="B235" i="5"/>
  <c r="C235" i="5" s="1"/>
  <c r="B234" i="5"/>
  <c r="C234" i="5" s="1"/>
  <c r="B233" i="5"/>
  <c r="C233" i="5" s="1"/>
  <c r="B232" i="5"/>
  <c r="C232" i="5" s="1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03" i="5"/>
  <c r="C203" i="5" s="1"/>
  <c r="B202" i="5"/>
  <c r="C202" i="5" s="1"/>
  <c r="B201" i="5"/>
  <c r="C201" i="5" s="1"/>
  <c r="B200" i="5"/>
  <c r="C200" i="5" s="1"/>
  <c r="B191" i="5"/>
  <c r="C191" i="5" s="1"/>
  <c r="B190" i="5"/>
  <c r="C190" i="5" s="1"/>
  <c r="B189" i="5"/>
  <c r="C189" i="5" s="1"/>
  <c r="B180" i="5"/>
  <c r="C180" i="5" s="1"/>
  <c r="B179" i="5"/>
  <c r="C179" i="5" s="1"/>
  <c r="B178" i="5"/>
  <c r="C178" i="5" s="1"/>
  <c r="B171" i="5" l="1"/>
  <c r="C171" i="5" s="1"/>
  <c r="B170" i="5"/>
  <c r="C170" i="5" s="1"/>
  <c r="B169" i="5"/>
  <c r="C169" i="5" s="1"/>
  <c r="B168" i="5"/>
  <c r="C168" i="5" s="1"/>
  <c r="B167" i="5"/>
  <c r="C167" i="5" s="1"/>
  <c r="B166" i="5"/>
  <c r="C166" i="5" s="1"/>
  <c r="B165" i="5"/>
  <c r="C165" i="5" s="1"/>
  <c r="B164" i="5"/>
  <c r="C164" i="5" s="1"/>
  <c r="B163" i="5"/>
  <c r="C163" i="5" s="1"/>
  <c r="B162" i="5"/>
  <c r="C162" i="5" s="1"/>
  <c r="B161" i="5"/>
  <c r="C161" i="5" s="1"/>
  <c r="B160" i="5"/>
  <c r="C160" i="5" s="1"/>
  <c r="B159" i="5"/>
  <c r="C159" i="5" s="1"/>
  <c r="B158" i="5"/>
  <c r="C158" i="5" s="1"/>
  <c r="B157" i="5"/>
  <c r="C157" i="5" s="1"/>
  <c r="B156" i="5"/>
  <c r="C156" i="5" s="1"/>
  <c r="B155" i="5"/>
  <c r="C155" i="5" s="1"/>
  <c r="B153" i="5"/>
  <c r="C153" i="5" s="1"/>
  <c r="B154" i="5"/>
  <c r="C154" i="5" s="1"/>
  <c r="B142" i="5"/>
  <c r="C142" i="5" s="1"/>
  <c r="B141" i="5"/>
  <c r="C141" i="5" s="1"/>
  <c r="B128" i="5"/>
  <c r="C128" i="5" s="1"/>
  <c r="B127" i="5"/>
  <c r="C127" i="5" s="1"/>
  <c r="B130" i="5"/>
  <c r="C130" i="5" s="1"/>
  <c r="B129" i="5"/>
  <c r="C129" i="5" s="1"/>
  <c r="B116" i="5"/>
  <c r="C116" i="5" s="1"/>
  <c r="B115" i="5"/>
  <c r="C115" i="5" s="1"/>
  <c r="B114" i="5"/>
  <c r="C114" i="5" s="1"/>
  <c r="B36" i="5"/>
  <c r="C36" i="5"/>
  <c r="B37" i="5"/>
  <c r="C37" i="5"/>
  <c r="B38" i="5"/>
  <c r="C104" i="5" l="1"/>
  <c r="C103" i="5"/>
  <c r="C102" i="5"/>
  <c r="B104" i="5"/>
  <c r="B103" i="5"/>
  <c r="B102" i="5"/>
  <c r="C101" i="5"/>
  <c r="B101" i="5"/>
  <c r="C91" i="5"/>
  <c r="C90" i="5"/>
  <c r="C89" i="5"/>
  <c r="B91" i="5"/>
  <c r="B90" i="5"/>
  <c r="B89" i="5"/>
  <c r="C88" i="5"/>
  <c r="B88" i="5"/>
  <c r="C78" i="5"/>
  <c r="C77" i="5"/>
  <c r="C76" i="5"/>
  <c r="B78" i="5"/>
  <c r="B77" i="5"/>
  <c r="B76" i="5"/>
  <c r="C75" i="5"/>
  <c r="B75" i="5"/>
  <c r="C65" i="5"/>
  <c r="C64" i="5"/>
  <c r="C63" i="5"/>
  <c r="C62" i="5"/>
  <c r="B65" i="5"/>
  <c r="B64" i="5"/>
  <c r="B63" i="5"/>
  <c r="B62" i="5"/>
  <c r="C52" i="5"/>
  <c r="C51" i="5"/>
  <c r="C50" i="5"/>
  <c r="B52" i="5"/>
  <c r="B51" i="5"/>
  <c r="B50" i="5"/>
  <c r="C49" i="5"/>
  <c r="C39" i="5"/>
  <c r="B39" i="5"/>
  <c r="B25" i="5"/>
  <c r="B24" i="5"/>
  <c r="B23" i="5"/>
  <c r="B22" i="5"/>
  <c r="C25" i="5"/>
  <c r="C24" i="5"/>
  <c r="C23" i="5"/>
  <c r="C22" i="5"/>
  <c r="C10" i="5"/>
  <c r="C9" i="5"/>
  <c r="C8" i="5"/>
  <c r="C7" i="5"/>
  <c r="B10" i="5"/>
  <c r="B9" i="5"/>
  <c r="B8" i="5"/>
  <c r="B7" i="5"/>
</calcChain>
</file>

<file path=xl/sharedStrings.xml><?xml version="1.0" encoding="utf-8"?>
<sst xmlns="http://schemas.openxmlformats.org/spreadsheetml/2006/main" count="376" uniqueCount="260">
  <si>
    <t>Survey number</t>
  </si>
  <si>
    <t>Q1 support (1 = lots, 2 = reasonable etc)</t>
  </si>
  <si>
    <t>Q2 have help (1 = SA, 2 = A etc)</t>
  </si>
  <si>
    <t>Q2 quality of life (1 = SA, 2 = A etc)</t>
  </si>
  <si>
    <t>Q2 focus (1 = SA, 2 = A etc)</t>
  </si>
  <si>
    <t>Q2 overwhelmed (1 = SA, 2 = A etc)</t>
  </si>
  <si>
    <t>Q2 cope (1 = SA, 2 = A etc)</t>
  </si>
  <si>
    <t>Q2 isolated (1 = SA, 2 = A etc)</t>
  </si>
  <si>
    <t>Q2 stressed (1 = SA, 2 = A etc)</t>
  </si>
  <si>
    <t>Q3 volunteer visit ( 1 = last month etc)</t>
  </si>
  <si>
    <t>Q4 how often  (1 = weekly, 2 = fortnight)</t>
  </si>
  <si>
    <t>Q5 same volunteer (1 = yes, 2 = no)</t>
  </si>
  <si>
    <t>Q6 shopping (1 = yes)</t>
  </si>
  <si>
    <t>Q6 ironing (1 = yes)</t>
  </si>
  <si>
    <t>Q6 housework (1 = yes)</t>
  </si>
  <si>
    <t>Q6 cooking (1 = yes)</t>
  </si>
  <si>
    <t>Q6 gardening (1 = yes)</t>
  </si>
  <si>
    <t>Q6 driving (1 = yes)</t>
  </si>
  <si>
    <t>Q6 prescriptions (1 = yes)</t>
  </si>
  <si>
    <t>Q6 talking (1 = yes)</t>
  </si>
  <si>
    <t>Q6 homework (1 = yes)</t>
  </si>
  <si>
    <t>Q6 play (1 = yes)</t>
  </si>
  <si>
    <t>Q6 school (1 = yes)</t>
  </si>
  <si>
    <t>Q6 social (1 = yes)</t>
  </si>
  <si>
    <t>Q6 signposting (1 = yes)</t>
  </si>
  <si>
    <t>Q6 appointments (1 = yes)</t>
  </si>
  <si>
    <t>Q6 local support (1 = yes)</t>
  </si>
  <si>
    <t>Q6 IT (1 = yes)</t>
  </si>
  <si>
    <t>Q6 hobbies (1 = yes)</t>
  </si>
  <si>
    <t>Q6 other (type in)</t>
  </si>
  <si>
    <t>Q7a happy (1 = about right, 2 = more)</t>
  </si>
  <si>
    <t>Q7b (1 = about right etc)</t>
  </si>
  <si>
    <t>Q8 difference (1 = great, 2 = some etc)</t>
  </si>
  <si>
    <t>Q9 what ways made difference (type)</t>
  </si>
  <si>
    <t>Q10 good match (1 = SA, 2 = A etc)</t>
  </si>
  <si>
    <t>q10 friendly (1 = SA, 2 = A etc)</t>
  </si>
  <si>
    <t>Q10 flexible (1 = SA, 2 = A etc)</t>
  </si>
  <si>
    <t>Q10 expectations (1 = SA, 2 = A etc)</t>
  </si>
  <si>
    <t>Q10 help (1 = SA, 2 = A etc)</t>
  </si>
  <si>
    <t>Q10 well prepared (1 = SA, 2 = A etc)</t>
  </si>
  <si>
    <t>Q10 improved quality (1 = SA, 2 = A etc)</t>
  </si>
  <si>
    <t>Q10 helped cope (1 = SA, 2 = A etc)</t>
  </si>
  <si>
    <t>Q10 reduce stress (1 = SA, 2 = A etc)</t>
  </si>
  <si>
    <t>Q10 practical tasks (1 = SA, 2 = A etc)</t>
  </si>
  <si>
    <t>Q10 more time (1 = SA, 2 = A etc)</t>
  </si>
  <si>
    <t>Q10 less isolated (1 = SA, 2 = A etc)</t>
  </si>
  <si>
    <t>Q10 awareness (1 = SA, 2 = A etc)</t>
  </si>
  <si>
    <t>Q11 number of children</t>
  </si>
  <si>
    <t>Q12 suggestions (type in)</t>
  </si>
  <si>
    <t>Q2 volunteer (1 = yes, 2 = no)</t>
  </si>
  <si>
    <t>Q1 what motvated (type)</t>
  </si>
  <si>
    <t>Q2b what (type)</t>
  </si>
  <si>
    <t>Q3 frequency (1 = weekly)</t>
  </si>
  <si>
    <t>Q4 shopping (1 = yes)</t>
  </si>
  <si>
    <t>Q4 ironing (1 = yes)</t>
  </si>
  <si>
    <t>Q4 housework (1 = yes)</t>
  </si>
  <si>
    <t>Q4 cooking (1 = yes)</t>
  </si>
  <si>
    <t>Q4 gardening (1 = yes)</t>
  </si>
  <si>
    <t>Q4 driving (1 = yes)</t>
  </si>
  <si>
    <t>Q4 prescriptions (1 = yes)</t>
  </si>
  <si>
    <t>Q4 talking (1 = yes)</t>
  </si>
  <si>
    <t>Q4 homework (1 = yes)</t>
  </si>
  <si>
    <t>Q4 play (1 = yes)</t>
  </si>
  <si>
    <t>Q4 school (1 = yes)</t>
  </si>
  <si>
    <t>Q4 social (1 = yes)</t>
  </si>
  <si>
    <t>Q4 signposting (1 = yes)</t>
  </si>
  <si>
    <t>Q4 appointments (1 = yes)</t>
  </si>
  <si>
    <t>Q4 local support (1 = yes)</t>
  </si>
  <si>
    <t>Q4 IT (1 = yes)</t>
  </si>
  <si>
    <t>Q4 hobbies (1 = yes)</t>
  </si>
  <si>
    <t>Q5 what get out (type)</t>
  </si>
  <si>
    <t>Q6 concerns (type)</t>
  </si>
  <si>
    <t>Q7 confident (1 = SA, 2 = A)</t>
  </si>
  <si>
    <t>Q7 new skills (1 = SA, 2 = A)</t>
  </si>
  <si>
    <t>Q7 helping (1 = SA, 2 = A)</t>
  </si>
  <si>
    <t>Q7 time (1 = SA, 2 = A)</t>
  </si>
  <si>
    <t>Q1 how long (1 = &lt;6, 2 = &lt;12)</t>
  </si>
  <si>
    <t>Q2 frequency (1 = weekly)</t>
  </si>
  <si>
    <t>Q4 pets (1 = yes)</t>
  </si>
  <si>
    <t>Q3 shopping (1 = yes)</t>
  </si>
  <si>
    <t>Q3 ironing (1 = yes)</t>
  </si>
  <si>
    <t>Q3 housework (1 = yes)</t>
  </si>
  <si>
    <t>Q3 cooking (1 = yes)</t>
  </si>
  <si>
    <t>Q3 gardening (1 = yes)</t>
  </si>
  <si>
    <t>Q3 driving (1 = yes)</t>
  </si>
  <si>
    <t>Q3 prescriptions (1 = yes)</t>
  </si>
  <si>
    <t>Q3 talking (1 = yes)</t>
  </si>
  <si>
    <t>Q3 homework (1 = yes)</t>
  </si>
  <si>
    <t>Q3 play (1 = yes)</t>
  </si>
  <si>
    <t>Q3 school (1 = yes)</t>
  </si>
  <si>
    <t>Q3 social (1 = yes)</t>
  </si>
  <si>
    <t>Q3 signposting (1 = yes)</t>
  </si>
  <si>
    <t>Q3 appointments (1 = yes)</t>
  </si>
  <si>
    <t>Q3 local support (1 = yes)</t>
  </si>
  <si>
    <t>Q3 IT (1 = yes)</t>
  </si>
  <si>
    <t>Q3 hobbies (1 = yes)</t>
  </si>
  <si>
    <t>Q3 pets (1 = yes)</t>
  </si>
  <si>
    <t>Q3 other (type)</t>
  </si>
  <si>
    <t>Q4a same family (1 = yes, 2 = no)</t>
  </si>
  <si>
    <t>Q4b how many families</t>
  </si>
  <si>
    <t>Q5 concerns (type)</t>
  </si>
  <si>
    <t>Q6 confident (1 = SA, 2 = A)</t>
  </si>
  <si>
    <t>Q6 new skills (1 = SA, 2 = A)</t>
  </si>
  <si>
    <t>Q6 helping (1 = SA, 2 = A)</t>
  </si>
  <si>
    <t>Q6 time (1 = SA, 2 = A)</t>
  </si>
  <si>
    <t xml:space="preserve">Q6 training (1 = SA, 2 = A) </t>
  </si>
  <si>
    <t>Q6 matched (1 = SA, 2 = A)</t>
  </si>
  <si>
    <t>Q6 rewarding (1 = SA, 2 = A)</t>
  </si>
  <si>
    <t>Q6 inspired (1 = SA, 2 = A)</t>
  </si>
  <si>
    <t>Q6 project manager (1 = SA, 2 = A)</t>
  </si>
  <si>
    <t>Q6 valued (1 = SA, 2 = A)</t>
  </si>
  <si>
    <t>Q6 team (1 = SA, 2 = A)</t>
  </si>
  <si>
    <t>Q6 support (1 = SA, 2 = A)</t>
  </si>
  <si>
    <t>Q6 positive (1 = SA, 2 = A)</t>
  </si>
  <si>
    <t>Q6 continue (1 = SA, 2 = A)</t>
  </si>
  <si>
    <t>Q6b benefits (type)</t>
  </si>
  <si>
    <t>Q7 difficulties *type)</t>
  </si>
  <si>
    <t>Q8 other comments (type)</t>
  </si>
  <si>
    <t>Lots of support</t>
  </si>
  <si>
    <t>A reasonable amount</t>
  </si>
  <si>
    <t>Very little</t>
  </si>
  <si>
    <t>None</t>
  </si>
  <si>
    <t>At start</t>
  </si>
  <si>
    <t>After 6 months</t>
  </si>
  <si>
    <t>1. How would you describe the practical support that you would usually have at home?</t>
  </si>
  <si>
    <t>Strongly agree</t>
  </si>
  <si>
    <t>Agree</t>
  </si>
  <si>
    <t>Disagree</t>
  </si>
  <si>
    <t>Strongly disagree</t>
  </si>
  <si>
    <t>2.a We have help with everyday practical tasks.</t>
  </si>
  <si>
    <t xml:space="preserve">2.b We have a good quality of life as a family. </t>
  </si>
  <si>
    <t xml:space="preserve">2.c We are able to focus on the things that are most important to us. </t>
  </si>
  <si>
    <t xml:space="preserve">2.d We are not overwhelmed by tasks around the house. </t>
  </si>
  <si>
    <t xml:space="preserve">2.e We feel able to cope as a family. </t>
  </si>
  <si>
    <t xml:space="preserve">2.f We feel isolated a lot of the time.  </t>
  </si>
  <si>
    <t xml:space="preserve">2.g We feel stressed a lot of the time. </t>
  </si>
  <si>
    <t xml:space="preserve">3. When was the last time you had a volunteer visit?  </t>
  </si>
  <si>
    <t>Within the last month</t>
  </si>
  <si>
    <t>Within the last 2 months</t>
  </si>
  <si>
    <t>More than 2 months ago</t>
  </si>
  <si>
    <t xml:space="preserve">4. How often did you receive support from a volunteer?   </t>
  </si>
  <si>
    <t>Weekly</t>
  </si>
  <si>
    <t>Fortnightly</t>
  </si>
  <si>
    <t>Monthly</t>
  </si>
  <si>
    <t>Occasionally as needed</t>
  </si>
  <si>
    <t>Total</t>
  </si>
  <si>
    <t>Percent</t>
  </si>
  <si>
    <t xml:space="preserve">Yes </t>
  </si>
  <si>
    <t>No</t>
  </si>
  <si>
    <t>After 6 months: survey results</t>
  </si>
  <si>
    <t>Q6 pets (1 = yes)</t>
  </si>
  <si>
    <t xml:space="preserve">6. What help have you received from the Family Support Volunteers Project? </t>
  </si>
  <si>
    <t>Shopping</t>
  </si>
  <si>
    <t>Ironing</t>
  </si>
  <si>
    <t>Housework</t>
  </si>
  <si>
    <t>Cooking</t>
  </si>
  <si>
    <t>Gardening</t>
  </si>
  <si>
    <t>Driving</t>
  </si>
  <si>
    <t>Prescriptions</t>
  </si>
  <si>
    <t>Pets</t>
  </si>
  <si>
    <t>Talking</t>
  </si>
  <si>
    <t>Homework</t>
  </si>
  <si>
    <t>Play</t>
  </si>
  <si>
    <t>School</t>
  </si>
  <si>
    <t>Social</t>
  </si>
  <si>
    <t>Signposting</t>
  </si>
  <si>
    <t>Appointments</t>
  </si>
  <si>
    <t>IT</t>
  </si>
  <si>
    <t>Hobbies</t>
  </si>
  <si>
    <t>Other (Type in)</t>
  </si>
  <si>
    <t>LocalSupport</t>
  </si>
  <si>
    <t xml:space="preserve">5. Was this help always given by the same volunteer? </t>
  </si>
  <si>
    <t>7a. How happy were you with the number of visits from your volunteer</t>
  </si>
  <si>
    <t>About right</t>
  </si>
  <si>
    <t>Would prefer more</t>
  </si>
  <si>
    <t>Would prefer fewer</t>
  </si>
  <si>
    <t>7b. How happy were you with the length of time your volunteer spent on each visit?</t>
  </si>
  <si>
    <t>Would prefer longer</t>
  </si>
  <si>
    <t>Would prefer shorter</t>
  </si>
  <si>
    <t>8. How much difference has the support from a volunteer made?</t>
  </si>
  <si>
    <t>A great deal</t>
  </si>
  <si>
    <t>Some</t>
  </si>
  <si>
    <t>Only a little</t>
  </si>
  <si>
    <t>10. It would be helpful to have some feedback from your experience of having support from a volunteer. Thinking about the volunteer that you saw most often, please tick one box for each statement.</t>
  </si>
  <si>
    <t>The volunteer was a good match for our family.</t>
  </si>
  <si>
    <t>The volunteer was friendly and helpful.</t>
  </si>
  <si>
    <t>The volunteer was flexible and helped with things if I asked.</t>
  </si>
  <si>
    <t>Our expectations of the project were met.</t>
  </si>
  <si>
    <t>The volunteer gave us the help that we needed.</t>
  </si>
  <si>
    <t>The volunteer was well prepared for their role.</t>
  </si>
  <si>
    <t>Volunteer support has helped to improve our quality of life.</t>
  </si>
  <si>
    <t>Volunteer support has helped us to cope better.</t>
  </si>
  <si>
    <t>Volunteer support has helped to reduce my stress</t>
  </si>
  <si>
    <t>Volunteer support has enabled me to spend less time on everyday practical tasks.</t>
  </si>
  <si>
    <t>Volunteer support has helped me to have more time to do things that are important to me.</t>
  </si>
  <si>
    <t>Volunteer support has helped me to feel less isolated.</t>
  </si>
  <si>
    <t>Volunteer support has increased by awareness of local services that can help.</t>
  </si>
  <si>
    <t>% who</t>
  </si>
  <si>
    <t>11. How many children do you have?</t>
  </si>
  <si>
    <t>Number of children</t>
  </si>
  <si>
    <t>One</t>
  </si>
  <si>
    <t>Two</t>
  </si>
  <si>
    <t>Three</t>
  </si>
  <si>
    <t>Four</t>
  </si>
  <si>
    <t>Five</t>
  </si>
  <si>
    <t>Six</t>
  </si>
  <si>
    <t>Seven</t>
  </si>
  <si>
    <t>Eight</t>
  </si>
  <si>
    <t>Results totals &amp; charts - families</t>
  </si>
  <si>
    <t>Results totals &amp; charts - volunteers</t>
  </si>
  <si>
    <t>2. Have you been a volunteer before?</t>
  </si>
  <si>
    <t>Yes</t>
  </si>
  <si>
    <t>3./2. How often do you want to/did you volunteer with a family:</t>
  </si>
  <si>
    <t>Now and then, when I can</t>
  </si>
  <si>
    <t xml:space="preserve">4./3. What help would you be happy to give/have you given as a volunteer in the Family support project? </t>
  </si>
  <si>
    <t>Driving to appointments</t>
  </si>
  <si>
    <t>Collecting prescriptions</t>
  </si>
  <si>
    <t>Dog walking/pets</t>
  </si>
  <si>
    <t>Someone for the family to talk to</t>
  </si>
  <si>
    <t>Helping siblings with homework</t>
  </si>
  <si>
    <t xml:space="preserve">Play activities with siblings </t>
  </si>
  <si>
    <t>Taking siblings to/from school</t>
  </si>
  <si>
    <t>Helping with social outings</t>
  </si>
  <si>
    <t>Signposting to advice on finance</t>
  </si>
  <si>
    <t>Supporting a family at appointments</t>
  </si>
  <si>
    <t>Help to find local support for the family</t>
  </si>
  <si>
    <t>Help with IT</t>
  </si>
  <si>
    <t>Sharing hobbies</t>
  </si>
  <si>
    <t>At the start: survey results</t>
  </si>
  <si>
    <t>At the start/After 6 months: survey results compared</t>
  </si>
  <si>
    <t>Wanted to</t>
  </si>
  <si>
    <t>Actually did</t>
  </si>
  <si>
    <t>Other</t>
  </si>
  <si>
    <t>Happy to give</t>
  </si>
  <si>
    <t>Actually gave</t>
  </si>
  <si>
    <t>7. Please let us know whether you agree or disagree with these statements.</t>
  </si>
  <si>
    <t>I am confident in my abilities.</t>
  </si>
  <si>
    <t>I have developed new skills over the past six months.</t>
  </si>
  <si>
    <t>I feel like I am helping others.</t>
  </si>
  <si>
    <t>I feel like I am putting my time to good use.</t>
  </si>
  <si>
    <t xml:space="preserve">4a. Have you always supported the same family? </t>
  </si>
  <si>
    <t>4b. If ‘no’ how many different families have you supported?</t>
  </si>
  <si>
    <t>Number of families</t>
  </si>
  <si>
    <t xml:space="preserve">6. It would be helpful to have some feedback from your experience of being a family support volunteer. </t>
  </si>
  <si>
    <t xml:space="preserve">The training prepared me effectively. </t>
  </si>
  <si>
    <t>I feel like I was well matched with a family</t>
  </si>
  <si>
    <t>I found my volunteer role rewarding.</t>
  </si>
  <si>
    <t xml:space="preserve">I am inspired by my experience. </t>
  </si>
  <si>
    <t>My time and skills were used effectively with the family.</t>
  </si>
  <si>
    <t>I felt valued by the project manager and team I worked with.</t>
  </si>
  <si>
    <t>I felt valued by families.</t>
  </si>
  <si>
    <t>I felt part of the team.</t>
  </si>
  <si>
    <t xml:space="preserve">I received good support. </t>
  </si>
  <si>
    <t>I have developed new skills as a result of volunteering.</t>
  </si>
  <si>
    <t>I am confident in my abilities</t>
  </si>
  <si>
    <t>I had a positive experience of volunteering</t>
  </si>
  <si>
    <t>I felt like I am helping others</t>
  </si>
  <si>
    <t>I would like to continue to volunteer with families.</t>
  </si>
  <si>
    <t>%</t>
  </si>
  <si>
    <t>Password to edit formulae: 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</si>
</sst>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164" fontId="0" fillId="0" borderId="3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2" fillId="0" borderId="5" xfId="0" applyNumberFormat="1" applyFont="1" applyBorder="1" applyAlignment="1" applyProtection="1">
      <alignment horizontal="right" vertical="center"/>
      <protection locked="0"/>
    </xf>
    <xf numFmtId="164" fontId="1" fillId="0" borderId="0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164" fontId="1" fillId="0" borderId="5" xfId="0" applyNumberFormat="1" applyFon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1" fillId="0" borderId="5" xfId="0" applyNumberFormat="1" applyFont="1" applyBorder="1" applyAlignment="1" applyProtection="1">
      <alignment horizontal="right"/>
      <protection locked="0"/>
    </xf>
    <xf numFmtId="164" fontId="0" fillId="0" borderId="5" xfId="0" applyNumberFormat="1" applyBorder="1" applyAlignment="1" applyProtection="1">
      <alignment wrapText="1"/>
      <protection locked="0"/>
    </xf>
    <xf numFmtId="164" fontId="0" fillId="0" borderId="7" xfId="0" applyNumberFormat="1" applyBorder="1" applyAlignment="1" applyProtection="1">
      <alignment wrapText="1"/>
      <protection locked="0"/>
    </xf>
    <xf numFmtId="164" fontId="2" fillId="0" borderId="2" xfId="0" applyNumberFormat="1" applyFont="1" applyBorder="1" applyProtection="1">
      <protection locked="0"/>
    </xf>
    <xf numFmtId="164" fontId="0" fillId="0" borderId="0" xfId="0" applyNumberFormat="1" applyBorder="1" applyProtection="1"/>
    <xf numFmtId="164" fontId="0" fillId="0" borderId="6" xfId="0" applyNumberFormat="1" applyBorder="1" applyProtection="1"/>
    <xf numFmtId="164" fontId="0" fillId="0" borderId="8" xfId="0" applyNumberFormat="1" applyBorder="1" applyProtection="1"/>
    <xf numFmtId="164" fontId="0" fillId="0" borderId="9" xfId="0" applyNumberFormat="1" applyBorder="1" applyProtection="1"/>
    <xf numFmtId="1" fontId="0" fillId="0" borderId="0" xfId="0" applyNumberFormat="1" applyBorder="1" applyProtection="1"/>
    <xf numFmtId="1" fontId="0" fillId="0" borderId="8" xfId="0" applyNumberFormat="1" applyBorder="1" applyProtection="1"/>
    <xf numFmtId="164" fontId="0" fillId="0" borderId="6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1. How would you describe the practical support that you would usually have at home? </a:t>
            </a:r>
          </a:p>
          <a:p>
            <a:pPr>
              <a:defRPr/>
            </a:pPr>
            <a:r>
              <a:rPr lang="en-GB" b="0"/>
              <a:t>(% of respondents)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charts'!$B$6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charts'!$A$7:$A$10</c:f>
              <c:strCache>
                <c:ptCount val="4"/>
                <c:pt idx="0">
                  <c:v>Lots of support</c:v>
                </c:pt>
                <c:pt idx="1">
                  <c:v>A reasonable amount</c:v>
                </c:pt>
                <c:pt idx="2">
                  <c:v>Very little</c:v>
                </c:pt>
                <c:pt idx="3">
                  <c:v>None</c:v>
                </c:pt>
              </c:strCache>
            </c:strRef>
          </c:cat>
          <c:val>
            <c:numRef>
              <c:f>'Families - totals &amp; charts'!$B$7:$B$10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4078-A7A0-53904C399EC4}"/>
            </c:ext>
          </c:extLst>
        </c:ser>
        <c:ser>
          <c:idx val="1"/>
          <c:order val="1"/>
          <c:tx>
            <c:strRef>
              <c:f>'Families - totals &amp; charts'!$C$6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charts'!$A$7:$A$10</c:f>
              <c:strCache>
                <c:ptCount val="4"/>
                <c:pt idx="0">
                  <c:v>Lots of support</c:v>
                </c:pt>
                <c:pt idx="1">
                  <c:v>A reasonable amount</c:v>
                </c:pt>
                <c:pt idx="2">
                  <c:v>Very little</c:v>
                </c:pt>
                <c:pt idx="3">
                  <c:v>None</c:v>
                </c:pt>
              </c:strCache>
            </c:strRef>
          </c:cat>
          <c:val>
            <c:numRef>
              <c:f>'Families - totals &amp; charts'!$C$7:$C$10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4078-A7A0-53904C39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395888"/>
        <c:axId val="391397528"/>
      </c:barChart>
      <c:catAx>
        <c:axId val="39139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397528"/>
        <c:crosses val="autoZero"/>
        <c:auto val="1"/>
        <c:lblAlgn val="ctr"/>
        <c:lblOffset val="100"/>
        <c:noMultiLvlLbl val="0"/>
      </c:catAx>
      <c:valAx>
        <c:axId val="39139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39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4. How often did you receive support from a volunteer?   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charts'!$A$127:$A$130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Occasionally as needed</c:v>
                </c:pt>
              </c:strCache>
            </c:strRef>
          </c:cat>
          <c:val>
            <c:numRef>
              <c:f>'Families - totals &amp; charts'!$C$127:$C$130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7-41E5-B343-1161C3E7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611432"/>
        <c:axId val="400611104"/>
      </c:barChart>
      <c:catAx>
        <c:axId val="40061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611104"/>
        <c:crosses val="autoZero"/>
        <c:auto val="1"/>
        <c:lblAlgn val="ctr"/>
        <c:lblOffset val="100"/>
        <c:noMultiLvlLbl val="0"/>
      </c:catAx>
      <c:valAx>
        <c:axId val="4006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61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5. Was this help always given by the same volunteer? 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charts'!$A$141:$A$142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'Families - totals &amp; charts'!$C$141:$C$142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3-44C6-B5B0-D8748F75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357464"/>
        <c:axId val="544362712"/>
      </c:barChart>
      <c:catAx>
        <c:axId val="54435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62712"/>
        <c:crosses val="autoZero"/>
        <c:auto val="1"/>
        <c:lblAlgn val="ctr"/>
        <c:lblOffset val="100"/>
        <c:noMultiLvlLbl val="0"/>
      </c:catAx>
      <c:valAx>
        <c:axId val="54436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57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6. What help have you received from the Family Support Volunteers Project?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charts'!$A$153:$A$171</c:f>
              <c:strCache>
                <c:ptCount val="19"/>
                <c:pt idx="0">
                  <c:v>Shopping</c:v>
                </c:pt>
                <c:pt idx="1">
                  <c:v>Ironing</c:v>
                </c:pt>
                <c:pt idx="2">
                  <c:v>Housework</c:v>
                </c:pt>
                <c:pt idx="3">
                  <c:v>Cooking</c:v>
                </c:pt>
                <c:pt idx="4">
                  <c:v>Gardening</c:v>
                </c:pt>
                <c:pt idx="5">
                  <c:v>Driving</c:v>
                </c:pt>
                <c:pt idx="6">
                  <c:v>Prescriptions</c:v>
                </c:pt>
                <c:pt idx="7">
                  <c:v>Pets</c:v>
                </c:pt>
                <c:pt idx="8">
                  <c:v>Talking</c:v>
                </c:pt>
                <c:pt idx="9">
                  <c:v>Homework</c:v>
                </c:pt>
                <c:pt idx="10">
                  <c:v>Play</c:v>
                </c:pt>
                <c:pt idx="11">
                  <c:v>School</c:v>
                </c:pt>
                <c:pt idx="12">
                  <c:v>Social</c:v>
                </c:pt>
                <c:pt idx="13">
                  <c:v>Signposting</c:v>
                </c:pt>
                <c:pt idx="14">
                  <c:v>Appointments</c:v>
                </c:pt>
                <c:pt idx="15">
                  <c:v>LocalSupport</c:v>
                </c:pt>
                <c:pt idx="16">
                  <c:v>IT</c:v>
                </c:pt>
                <c:pt idx="17">
                  <c:v>Hobbies</c:v>
                </c:pt>
                <c:pt idx="18">
                  <c:v>Other (Type in)</c:v>
                </c:pt>
              </c:strCache>
            </c:strRef>
          </c:cat>
          <c:val>
            <c:numRef>
              <c:f>'Families - totals &amp; charts'!$C$153:$C$171</c:f>
              <c:numCache>
                <c:formatCode>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4-43A9-8F23-69959A98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353528"/>
        <c:axId val="544358448"/>
      </c:barChart>
      <c:catAx>
        <c:axId val="54435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58448"/>
        <c:crosses val="autoZero"/>
        <c:auto val="1"/>
        <c:lblAlgn val="ctr"/>
        <c:lblOffset val="100"/>
        <c:noMultiLvlLbl val="0"/>
      </c:catAx>
      <c:valAx>
        <c:axId val="54435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5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7a. How happy were you with the number of visits from your volunteer</a:t>
            </a:r>
          </a:p>
          <a:p>
            <a:pPr>
              <a:defRPr/>
            </a:pPr>
            <a:r>
              <a:rPr lang="en-GB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charts'!$A$178:$A$180</c:f>
              <c:strCache>
                <c:ptCount val="3"/>
                <c:pt idx="0">
                  <c:v>About right</c:v>
                </c:pt>
                <c:pt idx="1">
                  <c:v>Would prefer more</c:v>
                </c:pt>
                <c:pt idx="2">
                  <c:v>Would prefer fewer</c:v>
                </c:pt>
              </c:strCache>
            </c:strRef>
          </c:cat>
          <c:val>
            <c:numRef>
              <c:f>'Families - totals &amp; charts'!$C$178:$C$180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9-4F26-A173-7E746D492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993000"/>
        <c:axId val="394992672"/>
      </c:barChart>
      <c:catAx>
        <c:axId val="39499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92672"/>
        <c:crosses val="autoZero"/>
        <c:auto val="1"/>
        <c:lblAlgn val="ctr"/>
        <c:lblOffset val="100"/>
        <c:noMultiLvlLbl val="0"/>
      </c:catAx>
      <c:valAx>
        <c:axId val="3949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93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7b. How happy were you with the length of time your volunteer spent on each visit?</a:t>
            </a:r>
          </a:p>
          <a:p>
            <a:pPr>
              <a:defRPr/>
            </a:pPr>
            <a:r>
              <a:rPr lang="en-GB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charts'!$A$189:$A$191</c:f>
              <c:strCache>
                <c:ptCount val="3"/>
                <c:pt idx="0">
                  <c:v>About right</c:v>
                </c:pt>
                <c:pt idx="1">
                  <c:v>Would prefer longer</c:v>
                </c:pt>
                <c:pt idx="2">
                  <c:v>Would prefer shorter</c:v>
                </c:pt>
              </c:strCache>
            </c:strRef>
          </c:cat>
          <c:val>
            <c:numRef>
              <c:f>'Families - totals &amp; charts'!$C$189:$C$191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E-40FB-AD7D-3D89ED02C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357136"/>
        <c:axId val="544348936"/>
      </c:barChart>
      <c:catAx>
        <c:axId val="54435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48936"/>
        <c:crosses val="autoZero"/>
        <c:auto val="1"/>
        <c:lblAlgn val="ctr"/>
        <c:lblOffset val="100"/>
        <c:noMultiLvlLbl val="0"/>
      </c:catAx>
      <c:valAx>
        <c:axId val="54434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35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8. How much difference has the support from a volunteer made?</a:t>
            </a:r>
          </a:p>
          <a:p>
            <a:pPr>
              <a:defRPr/>
            </a:pPr>
            <a:r>
              <a:rPr lang="en-GB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charts'!$A$200:$A$203</c:f>
              <c:strCache>
                <c:ptCount val="4"/>
                <c:pt idx="0">
                  <c:v>A great deal</c:v>
                </c:pt>
                <c:pt idx="1">
                  <c:v>Some</c:v>
                </c:pt>
                <c:pt idx="2">
                  <c:v>Only a little</c:v>
                </c:pt>
                <c:pt idx="3">
                  <c:v>None</c:v>
                </c:pt>
              </c:strCache>
            </c:strRef>
          </c:cat>
          <c:val>
            <c:numRef>
              <c:f>'Families - totals &amp; charts'!$C$200:$C$203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FDD-AA56-65A602413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607992"/>
        <c:axId val="545621112"/>
      </c:barChart>
      <c:catAx>
        <c:axId val="54560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621112"/>
        <c:crosses val="autoZero"/>
        <c:auto val="1"/>
        <c:lblAlgn val="ctr"/>
        <c:lblOffset val="100"/>
        <c:noMultiLvlLbl val="0"/>
      </c:catAx>
      <c:valAx>
        <c:axId val="54562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60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10. % of respondents</a:t>
            </a:r>
            <a:r>
              <a:rPr lang="en-GB" b="1" baseline="0"/>
              <a:t> who agree/disagree with the following statements.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261911701955997E-2"/>
          <c:y val="9.5904439848057257E-2"/>
          <c:w val="0.89797829701712351"/>
          <c:h val="0.50148488077145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charts'!$B$213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charts'!$A$214:$A$226</c:f>
              <c:strCache>
                <c:ptCount val="13"/>
                <c:pt idx="0">
                  <c:v>The volunteer was a good match for our family.</c:v>
                </c:pt>
                <c:pt idx="1">
                  <c:v>The volunteer was friendly and helpful.</c:v>
                </c:pt>
                <c:pt idx="2">
                  <c:v>The volunteer was flexible and helped with things if I asked.</c:v>
                </c:pt>
                <c:pt idx="3">
                  <c:v>Our expectations of the project were met.</c:v>
                </c:pt>
                <c:pt idx="4">
                  <c:v>The volunteer gave us the help that we needed.</c:v>
                </c:pt>
                <c:pt idx="5">
                  <c:v>The volunteer was well prepared for their role.</c:v>
                </c:pt>
                <c:pt idx="6">
                  <c:v>Volunteer support has helped to improve our quality of life.</c:v>
                </c:pt>
                <c:pt idx="7">
                  <c:v>Volunteer support has helped us to cope better.</c:v>
                </c:pt>
                <c:pt idx="8">
                  <c:v>Volunteer support has helped to reduce my stress</c:v>
                </c:pt>
                <c:pt idx="9">
                  <c:v>Volunteer support has enabled me to spend less time on everyday practical tasks.</c:v>
                </c:pt>
                <c:pt idx="10">
                  <c:v>Volunteer support has helped me to have more time to do things that are important to me.</c:v>
                </c:pt>
                <c:pt idx="11">
                  <c:v>Volunteer support has helped me to feel less isolated.</c:v>
                </c:pt>
                <c:pt idx="12">
                  <c:v>Volunteer support has increased by awareness of local services that can help.</c:v>
                </c:pt>
              </c:strCache>
            </c:strRef>
          </c:cat>
          <c:val>
            <c:numRef>
              <c:f>'Families - totals &amp; charts'!$B$214:$B$226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B-41BE-96EF-DAF4D801923A}"/>
            </c:ext>
          </c:extLst>
        </c:ser>
        <c:ser>
          <c:idx val="1"/>
          <c:order val="1"/>
          <c:tx>
            <c:strRef>
              <c:f>'Families - totals &amp; charts'!$C$213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charts'!$A$214:$A$226</c:f>
              <c:strCache>
                <c:ptCount val="13"/>
                <c:pt idx="0">
                  <c:v>The volunteer was a good match for our family.</c:v>
                </c:pt>
                <c:pt idx="1">
                  <c:v>The volunteer was friendly and helpful.</c:v>
                </c:pt>
                <c:pt idx="2">
                  <c:v>The volunteer was flexible and helped with things if I asked.</c:v>
                </c:pt>
                <c:pt idx="3">
                  <c:v>Our expectations of the project were met.</c:v>
                </c:pt>
                <c:pt idx="4">
                  <c:v>The volunteer gave us the help that we needed.</c:v>
                </c:pt>
                <c:pt idx="5">
                  <c:v>The volunteer was well prepared for their role.</c:v>
                </c:pt>
                <c:pt idx="6">
                  <c:v>Volunteer support has helped to improve our quality of life.</c:v>
                </c:pt>
                <c:pt idx="7">
                  <c:v>Volunteer support has helped us to cope better.</c:v>
                </c:pt>
                <c:pt idx="8">
                  <c:v>Volunteer support has helped to reduce my stress</c:v>
                </c:pt>
                <c:pt idx="9">
                  <c:v>Volunteer support has enabled me to spend less time on everyday practical tasks.</c:v>
                </c:pt>
                <c:pt idx="10">
                  <c:v>Volunteer support has helped me to have more time to do things that are important to me.</c:v>
                </c:pt>
                <c:pt idx="11">
                  <c:v>Volunteer support has helped me to feel less isolated.</c:v>
                </c:pt>
                <c:pt idx="12">
                  <c:v>Volunteer support has increased by awareness of local services that can help.</c:v>
                </c:pt>
              </c:strCache>
            </c:strRef>
          </c:cat>
          <c:val>
            <c:numRef>
              <c:f>'Families - totals &amp; charts'!$C$214:$C$226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B-41BE-96EF-DAF4D801923A}"/>
            </c:ext>
          </c:extLst>
        </c:ser>
        <c:ser>
          <c:idx val="2"/>
          <c:order val="2"/>
          <c:tx>
            <c:strRef>
              <c:f>'Families - totals &amp; charts'!$D$213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charts'!$A$214:$A$226</c:f>
              <c:strCache>
                <c:ptCount val="13"/>
                <c:pt idx="0">
                  <c:v>The volunteer was a good match for our family.</c:v>
                </c:pt>
                <c:pt idx="1">
                  <c:v>The volunteer was friendly and helpful.</c:v>
                </c:pt>
                <c:pt idx="2">
                  <c:v>The volunteer was flexible and helped with things if I asked.</c:v>
                </c:pt>
                <c:pt idx="3">
                  <c:v>Our expectations of the project were met.</c:v>
                </c:pt>
                <c:pt idx="4">
                  <c:v>The volunteer gave us the help that we needed.</c:v>
                </c:pt>
                <c:pt idx="5">
                  <c:v>The volunteer was well prepared for their role.</c:v>
                </c:pt>
                <c:pt idx="6">
                  <c:v>Volunteer support has helped to improve our quality of life.</c:v>
                </c:pt>
                <c:pt idx="7">
                  <c:v>Volunteer support has helped us to cope better.</c:v>
                </c:pt>
                <c:pt idx="8">
                  <c:v>Volunteer support has helped to reduce my stress</c:v>
                </c:pt>
                <c:pt idx="9">
                  <c:v>Volunteer support has enabled me to spend less time on everyday practical tasks.</c:v>
                </c:pt>
                <c:pt idx="10">
                  <c:v>Volunteer support has helped me to have more time to do things that are important to me.</c:v>
                </c:pt>
                <c:pt idx="11">
                  <c:v>Volunteer support has helped me to feel less isolated.</c:v>
                </c:pt>
                <c:pt idx="12">
                  <c:v>Volunteer support has increased by awareness of local services that can help.</c:v>
                </c:pt>
              </c:strCache>
            </c:strRef>
          </c:cat>
          <c:val>
            <c:numRef>
              <c:f>'Families - totals &amp; charts'!$D$214:$D$226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B-41BE-96EF-DAF4D801923A}"/>
            </c:ext>
          </c:extLst>
        </c:ser>
        <c:ser>
          <c:idx val="3"/>
          <c:order val="3"/>
          <c:tx>
            <c:strRef>
              <c:f>'Families - totals &amp; charts'!$E$213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charts'!$A$214:$A$226</c:f>
              <c:strCache>
                <c:ptCount val="13"/>
                <c:pt idx="0">
                  <c:v>The volunteer was a good match for our family.</c:v>
                </c:pt>
                <c:pt idx="1">
                  <c:v>The volunteer was friendly and helpful.</c:v>
                </c:pt>
                <c:pt idx="2">
                  <c:v>The volunteer was flexible and helped with things if I asked.</c:v>
                </c:pt>
                <c:pt idx="3">
                  <c:v>Our expectations of the project were met.</c:v>
                </c:pt>
                <c:pt idx="4">
                  <c:v>The volunteer gave us the help that we needed.</c:v>
                </c:pt>
                <c:pt idx="5">
                  <c:v>The volunteer was well prepared for their role.</c:v>
                </c:pt>
                <c:pt idx="6">
                  <c:v>Volunteer support has helped to improve our quality of life.</c:v>
                </c:pt>
                <c:pt idx="7">
                  <c:v>Volunteer support has helped us to cope better.</c:v>
                </c:pt>
                <c:pt idx="8">
                  <c:v>Volunteer support has helped to reduce my stress</c:v>
                </c:pt>
                <c:pt idx="9">
                  <c:v>Volunteer support has enabled me to spend less time on everyday practical tasks.</c:v>
                </c:pt>
                <c:pt idx="10">
                  <c:v>Volunteer support has helped me to have more time to do things that are important to me.</c:v>
                </c:pt>
                <c:pt idx="11">
                  <c:v>Volunteer support has helped me to feel less isolated.</c:v>
                </c:pt>
                <c:pt idx="12">
                  <c:v>Volunteer support has increased by awareness of local services that can help.</c:v>
                </c:pt>
              </c:strCache>
            </c:strRef>
          </c:cat>
          <c:val>
            <c:numRef>
              <c:f>'Families - totals &amp; charts'!$E$214:$E$226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6B-41BE-96EF-DAF4D8019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085192"/>
        <c:axId val="551068464"/>
      </c:barChart>
      <c:catAx>
        <c:axId val="5510851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068464"/>
        <c:crosses val="autoZero"/>
        <c:auto val="1"/>
        <c:lblAlgn val="ctr"/>
        <c:lblOffset val="100"/>
        <c:noMultiLvlLbl val="0"/>
      </c:catAx>
      <c:valAx>
        <c:axId val="551068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08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13543332297943"/>
          <c:y val="0.88067491630475347"/>
          <c:w val="0.25347231763726363"/>
          <c:h val="5.795496952357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11. How many children do you have?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'Families - totals &amp; charts'!$B$231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CA-4AC5-88CF-4BE486842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CA-4AC5-88CF-4BE486842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CA-4AC5-88CF-4BE486842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CA-4AC5-88CF-4BE486842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CA-4AC5-88CF-4BE486842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A8-4C41-AAEF-55220304EA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CA-4AC5-88CF-4BE486842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A8-4C41-AAEF-55220304EA4D}"/>
              </c:ext>
            </c:extLst>
          </c:dPt>
          <c:dLbls>
            <c:dLbl>
              <c:idx val="5"/>
              <c:layout>
                <c:manualLayout>
                  <c:x val="-7.2222222222222271E-2"/>
                  <c:y val="1.85185185185184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8-4C41-AAEF-55220304EA4D}"/>
                </c:ext>
              </c:extLst>
            </c:dLbl>
            <c:dLbl>
              <c:idx val="7"/>
              <c:layout>
                <c:manualLayout>
                  <c:x val="0.1388888888888889"/>
                  <c:y val="3.2407407407407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8-4C41-AAEF-55220304EA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'Families - totals &amp; charts'!$A$232:$A$239</c:f>
              <c:strCache>
                <c:ptCount val="8"/>
                <c:pt idx="0">
                  <c:v>One</c:v>
                </c:pt>
                <c:pt idx="1">
                  <c:v>Two</c:v>
                </c:pt>
                <c:pt idx="2">
                  <c:v>Three</c:v>
                </c:pt>
                <c:pt idx="3">
                  <c:v>Four</c:v>
                </c:pt>
                <c:pt idx="4">
                  <c:v>Five</c:v>
                </c:pt>
                <c:pt idx="5">
                  <c:v>Six</c:v>
                </c:pt>
                <c:pt idx="6">
                  <c:v>Seven</c:v>
                </c:pt>
                <c:pt idx="7">
                  <c:v>Eight</c:v>
                </c:pt>
              </c:strCache>
            </c:strRef>
          </c:cat>
          <c:val>
            <c:numRef>
              <c:f>'Families - totals &amp; charts'!$B$232:$B$239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8-4C41-AAEF-55220304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2. Have you been a volunteer before?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34-498D-B866-99B3A6FD9C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34-498D-B866-99B3A6FD9C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'Volunteers - totals &amp; charts'!$A$6:$A$7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'Volunteers - totals &amp; charts'!$B$6:$B$7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6-4D4F-BA2A-4637367AA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3./2. How often do you want to/did you volunteer with a family?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'Volunteers - totals &amp; charts'!$B$39</c:f>
              <c:strCache>
                <c:ptCount val="1"/>
                <c:pt idx="0">
                  <c:v>Wanted 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charts'!$A$40:$A$43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Now and then, when I can</c:v>
                </c:pt>
              </c:strCache>
            </c:strRef>
          </c:cat>
          <c:val>
            <c:numRef>
              <c:f>'Volunteers - totals &amp; charts'!$B$40:$B$43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8-4FF6-B002-E2BF6A7D15F0}"/>
            </c:ext>
          </c:extLst>
        </c:ser>
        <c:ser>
          <c:idx val="1"/>
          <c:order val="1"/>
          <c:tx>
            <c:strRef>
              <c:f>'Volunteers - totals &amp; charts'!$C$39</c:f>
              <c:strCache>
                <c:ptCount val="1"/>
                <c:pt idx="0">
                  <c:v>Actually did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charts'!$A$40:$A$43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Now and then, when I can</c:v>
                </c:pt>
              </c:strCache>
            </c:strRef>
          </c:cat>
          <c:val>
            <c:numRef>
              <c:f>'Volunteers - totals &amp; charts'!$C$40:$C$43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8-4FF6-B002-E2BF6A7D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134032"/>
        <c:axId val="593134688"/>
      </c:barChart>
      <c:catAx>
        <c:axId val="5931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34688"/>
        <c:crosses val="autoZero"/>
        <c:auto val="1"/>
        <c:lblAlgn val="ctr"/>
        <c:lblOffset val="100"/>
        <c:noMultiLvlLbl val="0"/>
      </c:catAx>
      <c:valAx>
        <c:axId val="5931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2.a We have help with everyday practical tasks.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charts'!$B$21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charts'!$A$22:$A$25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charts'!$B$22:$B$25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6-4AAE-9DB9-69052E3F0A09}"/>
            </c:ext>
          </c:extLst>
        </c:ser>
        <c:ser>
          <c:idx val="1"/>
          <c:order val="1"/>
          <c:tx>
            <c:strRef>
              <c:f>'Families - totals &amp; charts'!$C$21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charts'!$A$22:$A$25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charts'!$C$22:$C$25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6-4AAE-9DB9-69052E3F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371184"/>
        <c:axId val="497371512"/>
      </c:barChart>
      <c:catAx>
        <c:axId val="4973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71512"/>
        <c:crosses val="autoZero"/>
        <c:auto val="1"/>
        <c:lblAlgn val="ctr"/>
        <c:lblOffset val="100"/>
        <c:noMultiLvlLbl val="0"/>
      </c:catAx>
      <c:valAx>
        <c:axId val="4973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4./3. What help would you be happy to give/have you given as a volunteer in the Family support project? 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'Volunteers - totals &amp; charts'!$B$53</c:f>
              <c:strCache>
                <c:ptCount val="1"/>
                <c:pt idx="0">
                  <c:v>Happy to give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charts'!$A$54:$A$72</c:f>
              <c:strCache>
                <c:ptCount val="19"/>
                <c:pt idx="0">
                  <c:v>Shopping</c:v>
                </c:pt>
                <c:pt idx="1">
                  <c:v>Ironing</c:v>
                </c:pt>
                <c:pt idx="2">
                  <c:v>Housework</c:v>
                </c:pt>
                <c:pt idx="3">
                  <c:v>Cooking</c:v>
                </c:pt>
                <c:pt idx="4">
                  <c:v>Gardening</c:v>
                </c:pt>
                <c:pt idx="5">
                  <c:v>Driving to appointments</c:v>
                </c:pt>
                <c:pt idx="6">
                  <c:v>Collecting prescriptions</c:v>
                </c:pt>
                <c:pt idx="7">
                  <c:v>Dog walking/pets</c:v>
                </c:pt>
                <c:pt idx="8">
                  <c:v>Someone for the family to talk to</c:v>
                </c:pt>
                <c:pt idx="9">
                  <c:v>Helping siblings with homework</c:v>
                </c:pt>
                <c:pt idx="10">
                  <c:v>Play activities with siblings </c:v>
                </c:pt>
                <c:pt idx="11">
                  <c:v>Taking siblings to/from school</c:v>
                </c:pt>
                <c:pt idx="12">
                  <c:v>Helping with social outings</c:v>
                </c:pt>
                <c:pt idx="13">
                  <c:v>Signposting to advice on finance</c:v>
                </c:pt>
                <c:pt idx="14">
                  <c:v>Supporting a family at appointments</c:v>
                </c:pt>
                <c:pt idx="15">
                  <c:v>Help to find local support for the family</c:v>
                </c:pt>
                <c:pt idx="16">
                  <c:v>Help with IT</c:v>
                </c:pt>
                <c:pt idx="17">
                  <c:v>Sharing hobbies</c:v>
                </c:pt>
                <c:pt idx="18">
                  <c:v>Other</c:v>
                </c:pt>
              </c:strCache>
            </c:strRef>
          </c:cat>
          <c:val>
            <c:numRef>
              <c:f>'Volunteers - totals &amp; charts'!$B$54:$B$72</c:f>
              <c:numCache>
                <c:formatCode>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3-4225-BF99-589EDB968251}"/>
            </c:ext>
          </c:extLst>
        </c:ser>
        <c:ser>
          <c:idx val="1"/>
          <c:order val="1"/>
          <c:tx>
            <c:strRef>
              <c:f>'Volunteers - totals &amp; charts'!$C$53</c:f>
              <c:strCache>
                <c:ptCount val="1"/>
                <c:pt idx="0">
                  <c:v>Actually gave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charts'!$A$54:$A$72</c:f>
              <c:strCache>
                <c:ptCount val="19"/>
                <c:pt idx="0">
                  <c:v>Shopping</c:v>
                </c:pt>
                <c:pt idx="1">
                  <c:v>Ironing</c:v>
                </c:pt>
                <c:pt idx="2">
                  <c:v>Housework</c:v>
                </c:pt>
                <c:pt idx="3">
                  <c:v>Cooking</c:v>
                </c:pt>
                <c:pt idx="4">
                  <c:v>Gardening</c:v>
                </c:pt>
                <c:pt idx="5">
                  <c:v>Driving to appointments</c:v>
                </c:pt>
                <c:pt idx="6">
                  <c:v>Collecting prescriptions</c:v>
                </c:pt>
                <c:pt idx="7">
                  <c:v>Dog walking/pets</c:v>
                </c:pt>
                <c:pt idx="8">
                  <c:v>Someone for the family to talk to</c:v>
                </c:pt>
                <c:pt idx="9">
                  <c:v>Helping siblings with homework</c:v>
                </c:pt>
                <c:pt idx="10">
                  <c:v>Play activities with siblings </c:v>
                </c:pt>
                <c:pt idx="11">
                  <c:v>Taking siblings to/from school</c:v>
                </c:pt>
                <c:pt idx="12">
                  <c:v>Helping with social outings</c:v>
                </c:pt>
                <c:pt idx="13">
                  <c:v>Signposting to advice on finance</c:v>
                </c:pt>
                <c:pt idx="14">
                  <c:v>Supporting a family at appointments</c:v>
                </c:pt>
                <c:pt idx="15">
                  <c:v>Help to find local support for the family</c:v>
                </c:pt>
                <c:pt idx="16">
                  <c:v>Help with IT</c:v>
                </c:pt>
                <c:pt idx="17">
                  <c:v>Sharing hobbies</c:v>
                </c:pt>
                <c:pt idx="18">
                  <c:v>Other</c:v>
                </c:pt>
              </c:strCache>
            </c:strRef>
          </c:cat>
          <c:val>
            <c:numRef>
              <c:f>'Volunteers - totals &amp; charts'!$C$54:$C$72</c:f>
              <c:numCache>
                <c:formatCode>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3-4225-BF99-589EDB968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873496"/>
        <c:axId val="601860104"/>
      </c:barChart>
      <c:catAx>
        <c:axId val="3938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860104"/>
        <c:crosses val="autoZero"/>
        <c:auto val="1"/>
        <c:lblAlgn val="ctr"/>
        <c:lblOffset val="100"/>
        <c:noMultiLvlLbl val="0"/>
      </c:catAx>
      <c:valAx>
        <c:axId val="6018601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73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7. Please let us know whether you agree or disagree with these statements.</a:t>
            </a:r>
          </a:p>
          <a:p>
            <a:pPr>
              <a:defRPr/>
            </a:pPr>
            <a:r>
              <a:rPr lang="en-GB" b="0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'Volunteers - totals &amp; charts'!$B$20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charts'!$A$21:$A$24</c:f>
              <c:strCache>
                <c:ptCount val="4"/>
                <c:pt idx="0">
                  <c:v>I am confident in my abilities.</c:v>
                </c:pt>
                <c:pt idx="1">
                  <c:v>I have developed new skills over the past six months.</c:v>
                </c:pt>
                <c:pt idx="2">
                  <c:v>I feel like I am helping others.</c:v>
                </c:pt>
                <c:pt idx="3">
                  <c:v>I feel like I am putting my time to good use.</c:v>
                </c:pt>
              </c:strCache>
            </c:strRef>
          </c:cat>
          <c:val>
            <c:numRef>
              <c:f>'Volunteers - totals &amp; charts'!$B$21:$B$24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8-44C6-9366-28CC6A745207}"/>
            </c:ext>
          </c:extLst>
        </c:ser>
        <c:ser>
          <c:idx val="1"/>
          <c:order val="1"/>
          <c:tx>
            <c:strRef>
              <c:f>'Volunteers - totals &amp; charts'!$C$20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charts'!$A$21:$A$24</c:f>
              <c:strCache>
                <c:ptCount val="4"/>
                <c:pt idx="0">
                  <c:v>I am confident in my abilities.</c:v>
                </c:pt>
                <c:pt idx="1">
                  <c:v>I have developed new skills over the past six months.</c:v>
                </c:pt>
                <c:pt idx="2">
                  <c:v>I feel like I am helping others.</c:v>
                </c:pt>
                <c:pt idx="3">
                  <c:v>I feel like I am putting my time to good use.</c:v>
                </c:pt>
              </c:strCache>
            </c:strRef>
          </c:cat>
          <c:val>
            <c:numRef>
              <c:f>'Volunteers - totals &amp; charts'!$C$21:$C$24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8-44C6-9366-28CC6A745207}"/>
            </c:ext>
          </c:extLst>
        </c:ser>
        <c:ser>
          <c:idx val="2"/>
          <c:order val="2"/>
          <c:tx>
            <c:strRef>
              <c:f>'Volunteers - totals &amp; charts'!$D$20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charts'!$A$21:$A$24</c:f>
              <c:strCache>
                <c:ptCount val="4"/>
                <c:pt idx="0">
                  <c:v>I am confident in my abilities.</c:v>
                </c:pt>
                <c:pt idx="1">
                  <c:v>I have developed new skills over the past six months.</c:v>
                </c:pt>
                <c:pt idx="2">
                  <c:v>I feel like I am helping others.</c:v>
                </c:pt>
                <c:pt idx="3">
                  <c:v>I feel like I am putting my time to good use.</c:v>
                </c:pt>
              </c:strCache>
            </c:strRef>
          </c:cat>
          <c:val>
            <c:numRef>
              <c:f>'Volunteers - totals &amp; charts'!$D$21:$D$24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8-44C6-9366-28CC6A745207}"/>
            </c:ext>
          </c:extLst>
        </c:ser>
        <c:ser>
          <c:idx val="3"/>
          <c:order val="3"/>
          <c:tx>
            <c:strRef>
              <c:f>'Volunteers - totals &amp; charts'!$E$20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charts'!$A$21:$A$24</c:f>
              <c:strCache>
                <c:ptCount val="4"/>
                <c:pt idx="0">
                  <c:v>I am confident in my abilities.</c:v>
                </c:pt>
                <c:pt idx="1">
                  <c:v>I have developed new skills over the past six months.</c:v>
                </c:pt>
                <c:pt idx="2">
                  <c:v>I feel like I am helping others.</c:v>
                </c:pt>
                <c:pt idx="3">
                  <c:v>I feel like I am putting my time to good use.</c:v>
                </c:pt>
              </c:strCache>
            </c:strRef>
          </c:cat>
          <c:val>
            <c:numRef>
              <c:f>'Volunteers - totals &amp; charts'!$E$21:$E$24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8-44C6-9366-28CC6A745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474072"/>
        <c:axId val="670473088"/>
      </c:barChart>
      <c:catAx>
        <c:axId val="67047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473088"/>
        <c:crosses val="autoZero"/>
        <c:auto val="1"/>
        <c:lblAlgn val="ctr"/>
        <c:lblOffset val="100"/>
        <c:noMultiLvlLbl val="0"/>
      </c:catAx>
      <c:valAx>
        <c:axId val="6704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47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4a. Have you always supported the same family?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06-42FD-9BF0-E001C5FE7A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06-42FD-9BF0-E001C5FE7A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'Volunteers - totals &amp; charts'!$A$80:$A$81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'Volunteers - totals &amp; charts'!$B$80:$B$81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3-4097-B590-89F746C41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4b. How many different families have you supported?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0D-4DEF-A6F1-33288FD8E2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0D-4DEF-A6F1-33288FD8E2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5-4A34-BB66-FE7A48402A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155-4A34-BB66-FE7A48402A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5-4A34-BB66-FE7A48402A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155-4A34-BB66-FE7A48402A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55-4A34-BB66-FE7A48402A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5-4A34-BB66-FE7A48402ADD}"/>
              </c:ext>
            </c:extLst>
          </c:dPt>
          <c:dLbls>
            <c:dLbl>
              <c:idx val="2"/>
              <c:layout>
                <c:manualLayout>
                  <c:x val="-0.15833333333333333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55-4A34-BB66-FE7A48402ADD}"/>
                </c:ext>
              </c:extLst>
            </c:dLbl>
            <c:dLbl>
              <c:idx val="3"/>
              <c:layout>
                <c:manualLayout>
                  <c:x val="-0.25833333333333336"/>
                  <c:y val="7.407407407407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55-4A34-BB66-FE7A48402ADD}"/>
                </c:ext>
              </c:extLst>
            </c:dLbl>
            <c:dLbl>
              <c:idx val="4"/>
              <c:layout>
                <c:manualLayout>
                  <c:x val="-0.11388888888888889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55-4A34-BB66-FE7A48402ADD}"/>
                </c:ext>
              </c:extLst>
            </c:dLbl>
            <c:dLbl>
              <c:idx val="5"/>
              <c:layout>
                <c:manualLayout>
                  <c:x val="-1.6666666666666767E-2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55-4A34-BB66-FE7A48402ADD}"/>
                </c:ext>
              </c:extLst>
            </c:dLbl>
            <c:dLbl>
              <c:idx val="6"/>
              <c:layout>
                <c:manualLayout>
                  <c:x val="8.8888888888888892E-2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55-4A34-BB66-FE7A48402ADD}"/>
                </c:ext>
              </c:extLst>
            </c:dLbl>
            <c:dLbl>
              <c:idx val="7"/>
              <c:layout>
                <c:manualLayout>
                  <c:x val="0.25833333333333336"/>
                  <c:y val="3.7037037037037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55-4A34-BB66-FE7A48402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'Volunteers - totals &amp; charts'!$A$93:$A$100</c:f>
              <c:strCache>
                <c:ptCount val="8"/>
                <c:pt idx="0">
                  <c:v>One</c:v>
                </c:pt>
                <c:pt idx="1">
                  <c:v>Two</c:v>
                </c:pt>
                <c:pt idx="2">
                  <c:v>Three</c:v>
                </c:pt>
                <c:pt idx="3">
                  <c:v>Four</c:v>
                </c:pt>
                <c:pt idx="4">
                  <c:v>Five</c:v>
                </c:pt>
                <c:pt idx="5">
                  <c:v>Six</c:v>
                </c:pt>
                <c:pt idx="6">
                  <c:v>Seven</c:v>
                </c:pt>
                <c:pt idx="7">
                  <c:v>Eight</c:v>
                </c:pt>
              </c:strCache>
            </c:strRef>
          </c:cat>
          <c:val>
            <c:numRef>
              <c:f>'Volunteers - totals &amp; charts'!$B$93:$B$100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5-4A34-BB66-FE7A4840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6. Feedback from your experience of being a family</a:t>
            </a:r>
            <a:r>
              <a:rPr lang="en-GB" b="1" baseline="0"/>
              <a:t> support volunteer.</a:t>
            </a:r>
          </a:p>
          <a:p>
            <a:pPr>
              <a:defRPr/>
            </a:pPr>
            <a:r>
              <a:rPr lang="en-GB" baseline="0"/>
              <a:t>(% of respondents)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'Volunteers - totals &amp; charts'!$B$110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charts'!$A$111:$A$124</c:f>
              <c:strCache>
                <c:ptCount val="14"/>
                <c:pt idx="0">
                  <c:v>The training prepared me effectively. </c:v>
                </c:pt>
                <c:pt idx="1">
                  <c:v>I feel like I was well matched with a family</c:v>
                </c:pt>
                <c:pt idx="2">
                  <c:v>I found my volunteer role rewarding.</c:v>
                </c:pt>
                <c:pt idx="3">
                  <c:v>I am inspired by my experience. </c:v>
                </c:pt>
                <c:pt idx="4">
                  <c:v>My time and skills were used effectively with the family.</c:v>
                </c:pt>
                <c:pt idx="5">
                  <c:v>I felt valued by the project manager and team I worked with.</c:v>
                </c:pt>
                <c:pt idx="6">
                  <c:v>I felt valued by families.</c:v>
                </c:pt>
                <c:pt idx="7">
                  <c:v>I felt part of the team.</c:v>
                </c:pt>
                <c:pt idx="8">
                  <c:v>I received good support. </c:v>
                </c:pt>
                <c:pt idx="9">
                  <c:v>I have developed new skills as a result of volunteering.</c:v>
                </c:pt>
                <c:pt idx="10">
                  <c:v>I am confident in my abilities</c:v>
                </c:pt>
                <c:pt idx="11">
                  <c:v>I had a positive experience of volunteering</c:v>
                </c:pt>
                <c:pt idx="12">
                  <c:v>I felt like I am helping others</c:v>
                </c:pt>
                <c:pt idx="13">
                  <c:v>I would like to continue to volunteer with families.</c:v>
                </c:pt>
              </c:strCache>
            </c:strRef>
          </c:cat>
          <c:val>
            <c:numRef>
              <c:f>'Volunteers - totals &amp; charts'!$B$111:$B$124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2-4E87-9CD6-1256C72994E1}"/>
            </c:ext>
          </c:extLst>
        </c:ser>
        <c:ser>
          <c:idx val="1"/>
          <c:order val="1"/>
          <c:tx>
            <c:strRef>
              <c:f>'Volunteers - totals &amp; charts'!$C$110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charts'!$A$111:$A$124</c:f>
              <c:strCache>
                <c:ptCount val="14"/>
                <c:pt idx="0">
                  <c:v>The training prepared me effectively. </c:v>
                </c:pt>
                <c:pt idx="1">
                  <c:v>I feel like I was well matched with a family</c:v>
                </c:pt>
                <c:pt idx="2">
                  <c:v>I found my volunteer role rewarding.</c:v>
                </c:pt>
                <c:pt idx="3">
                  <c:v>I am inspired by my experience. </c:v>
                </c:pt>
                <c:pt idx="4">
                  <c:v>My time and skills were used effectively with the family.</c:v>
                </c:pt>
                <c:pt idx="5">
                  <c:v>I felt valued by the project manager and team I worked with.</c:v>
                </c:pt>
                <c:pt idx="6">
                  <c:v>I felt valued by families.</c:v>
                </c:pt>
                <c:pt idx="7">
                  <c:v>I felt part of the team.</c:v>
                </c:pt>
                <c:pt idx="8">
                  <c:v>I received good support. </c:v>
                </c:pt>
                <c:pt idx="9">
                  <c:v>I have developed new skills as a result of volunteering.</c:v>
                </c:pt>
                <c:pt idx="10">
                  <c:v>I am confident in my abilities</c:v>
                </c:pt>
                <c:pt idx="11">
                  <c:v>I had a positive experience of volunteering</c:v>
                </c:pt>
                <c:pt idx="12">
                  <c:v>I felt like I am helping others</c:v>
                </c:pt>
                <c:pt idx="13">
                  <c:v>I would like to continue to volunteer with families.</c:v>
                </c:pt>
              </c:strCache>
            </c:strRef>
          </c:cat>
          <c:val>
            <c:numRef>
              <c:f>'Volunteers - totals &amp; charts'!$C$111:$C$124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2-4E87-9CD6-1256C72994E1}"/>
            </c:ext>
          </c:extLst>
        </c:ser>
        <c:ser>
          <c:idx val="2"/>
          <c:order val="2"/>
          <c:tx>
            <c:strRef>
              <c:f>'Volunteers - totals &amp; charts'!$D$110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charts'!$A$111:$A$124</c:f>
              <c:strCache>
                <c:ptCount val="14"/>
                <c:pt idx="0">
                  <c:v>The training prepared me effectively. </c:v>
                </c:pt>
                <c:pt idx="1">
                  <c:v>I feel like I was well matched with a family</c:v>
                </c:pt>
                <c:pt idx="2">
                  <c:v>I found my volunteer role rewarding.</c:v>
                </c:pt>
                <c:pt idx="3">
                  <c:v>I am inspired by my experience. </c:v>
                </c:pt>
                <c:pt idx="4">
                  <c:v>My time and skills were used effectively with the family.</c:v>
                </c:pt>
                <c:pt idx="5">
                  <c:v>I felt valued by the project manager and team I worked with.</c:v>
                </c:pt>
                <c:pt idx="6">
                  <c:v>I felt valued by families.</c:v>
                </c:pt>
                <c:pt idx="7">
                  <c:v>I felt part of the team.</c:v>
                </c:pt>
                <c:pt idx="8">
                  <c:v>I received good support. </c:v>
                </c:pt>
                <c:pt idx="9">
                  <c:v>I have developed new skills as a result of volunteering.</c:v>
                </c:pt>
                <c:pt idx="10">
                  <c:v>I am confident in my abilities</c:v>
                </c:pt>
                <c:pt idx="11">
                  <c:v>I had a positive experience of volunteering</c:v>
                </c:pt>
                <c:pt idx="12">
                  <c:v>I felt like I am helping others</c:v>
                </c:pt>
                <c:pt idx="13">
                  <c:v>I would like to continue to volunteer with families.</c:v>
                </c:pt>
              </c:strCache>
            </c:strRef>
          </c:cat>
          <c:val>
            <c:numRef>
              <c:f>'Volunteers - totals &amp; charts'!$D$111:$D$124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2-4E87-9CD6-1256C72994E1}"/>
            </c:ext>
          </c:extLst>
        </c:ser>
        <c:ser>
          <c:idx val="3"/>
          <c:order val="3"/>
          <c:tx>
            <c:strRef>
              <c:f>'Volunteers - totals &amp; charts'!$E$110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'Volunteers - totals &amp; charts'!$A$111:$A$124</c:f>
              <c:strCache>
                <c:ptCount val="14"/>
                <c:pt idx="0">
                  <c:v>The training prepared me effectively. </c:v>
                </c:pt>
                <c:pt idx="1">
                  <c:v>I feel like I was well matched with a family</c:v>
                </c:pt>
                <c:pt idx="2">
                  <c:v>I found my volunteer role rewarding.</c:v>
                </c:pt>
                <c:pt idx="3">
                  <c:v>I am inspired by my experience. </c:v>
                </c:pt>
                <c:pt idx="4">
                  <c:v>My time and skills were used effectively with the family.</c:v>
                </c:pt>
                <c:pt idx="5">
                  <c:v>I felt valued by the project manager and team I worked with.</c:v>
                </c:pt>
                <c:pt idx="6">
                  <c:v>I felt valued by families.</c:v>
                </c:pt>
                <c:pt idx="7">
                  <c:v>I felt part of the team.</c:v>
                </c:pt>
                <c:pt idx="8">
                  <c:v>I received good support. </c:v>
                </c:pt>
                <c:pt idx="9">
                  <c:v>I have developed new skills as a result of volunteering.</c:v>
                </c:pt>
                <c:pt idx="10">
                  <c:v>I am confident in my abilities</c:v>
                </c:pt>
                <c:pt idx="11">
                  <c:v>I had a positive experience of volunteering</c:v>
                </c:pt>
                <c:pt idx="12">
                  <c:v>I felt like I am helping others</c:v>
                </c:pt>
                <c:pt idx="13">
                  <c:v>I would like to continue to volunteer with families.</c:v>
                </c:pt>
              </c:strCache>
            </c:strRef>
          </c:cat>
          <c:val>
            <c:numRef>
              <c:f>'Volunteers - totals &amp; charts'!$E$111:$E$124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2-4E87-9CD6-1256C7299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740768"/>
        <c:axId val="558740440"/>
      </c:barChart>
      <c:catAx>
        <c:axId val="5587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40440"/>
        <c:crosses val="autoZero"/>
        <c:auto val="1"/>
        <c:lblAlgn val="ctr"/>
        <c:lblOffset val="100"/>
        <c:noMultiLvlLbl val="0"/>
      </c:catAx>
      <c:valAx>
        <c:axId val="558740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4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2.b We have a good quality of life as a family.</a:t>
            </a:r>
          </a:p>
          <a:p>
            <a:pPr>
              <a:defRPr/>
            </a:pPr>
            <a:r>
              <a:rPr lang="en-GB" sz="1400" b="0" i="0" u="none" strike="noStrike" baseline="0">
                <a:effectLst/>
              </a:rPr>
              <a:t>(% of respondents)</a:t>
            </a:r>
            <a:r>
              <a:rPr lang="en-GB" sz="1400" b="1" i="0" u="none" strike="noStrike" baseline="0">
                <a:effectLst/>
              </a:rPr>
              <a:t> 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charts'!$B$35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charts'!$A$36:$A$39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charts'!$B$36:$B$39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5-4C2D-8043-CEEABB027282}"/>
            </c:ext>
          </c:extLst>
        </c:ser>
        <c:ser>
          <c:idx val="1"/>
          <c:order val="1"/>
          <c:tx>
            <c:strRef>
              <c:f>'Families - totals &amp; charts'!$C$35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charts'!$A$36:$A$39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charts'!$C$36:$C$39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5-4C2D-8043-CEEABB027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941440"/>
        <c:axId val="493941768"/>
      </c:barChart>
      <c:catAx>
        <c:axId val="49394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941768"/>
        <c:crosses val="autoZero"/>
        <c:auto val="1"/>
        <c:lblAlgn val="ctr"/>
        <c:lblOffset val="100"/>
        <c:noMultiLvlLbl val="0"/>
      </c:catAx>
      <c:valAx>
        <c:axId val="49394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94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2.c We are able to focus on the things that are most important to us. </a:t>
            </a:r>
            <a:r>
              <a:rPr lang="en-GB" sz="1400" b="0" i="0" u="none" strike="noStrike" baseline="0">
                <a:effectLst/>
              </a:rPr>
              <a:t> </a:t>
            </a:r>
          </a:p>
          <a:p>
            <a:pPr>
              <a:defRPr/>
            </a:pPr>
            <a:r>
              <a:rPr lang="en-GB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charts'!$B$48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charts'!$A$49:$A$52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charts'!$B$49:$B$52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9-4A5E-8CCF-6466BFDF617F}"/>
            </c:ext>
          </c:extLst>
        </c:ser>
        <c:ser>
          <c:idx val="1"/>
          <c:order val="1"/>
          <c:tx>
            <c:strRef>
              <c:f>'Families - totals &amp; charts'!$C$48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charts'!$A$49:$A$52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charts'!$C$49:$C$52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9-4A5E-8CCF-6466BFDF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2872"/>
        <c:axId val="491873672"/>
      </c:barChart>
      <c:catAx>
        <c:axId val="39332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73672"/>
        <c:crosses val="autoZero"/>
        <c:auto val="1"/>
        <c:lblAlgn val="ctr"/>
        <c:lblOffset val="100"/>
        <c:noMultiLvlLbl val="0"/>
      </c:catAx>
      <c:valAx>
        <c:axId val="49187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2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2.d We are not overwhelmed by tasks around the house. </a:t>
            </a:r>
            <a:r>
              <a:rPr lang="en-GB" sz="1400" b="0" i="0" u="none" strike="noStrike" baseline="0">
                <a:effectLst/>
              </a:rPr>
              <a:t> </a:t>
            </a:r>
          </a:p>
          <a:p>
            <a:pPr>
              <a:defRPr/>
            </a:pPr>
            <a:r>
              <a:rPr lang="en-GB"/>
              <a:t>(% of respondents)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charts'!$B$61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charts'!$A$62:$A$65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charts'!$B$62:$B$65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E-41CF-A386-9BE984EBBCE2}"/>
            </c:ext>
          </c:extLst>
        </c:ser>
        <c:ser>
          <c:idx val="1"/>
          <c:order val="1"/>
          <c:tx>
            <c:strRef>
              <c:f>'Families - totals &amp; charts'!$C$61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charts'!$A$62:$A$65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charts'!$C$62:$C$65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E-41CF-A386-9BE984EB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200840"/>
        <c:axId val="488199856"/>
      </c:barChart>
      <c:catAx>
        <c:axId val="48820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99856"/>
        <c:crosses val="autoZero"/>
        <c:auto val="1"/>
        <c:lblAlgn val="ctr"/>
        <c:lblOffset val="100"/>
        <c:noMultiLvlLbl val="0"/>
      </c:catAx>
      <c:valAx>
        <c:axId val="48819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20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2.e We feel able to cope as a family.</a:t>
            </a:r>
          </a:p>
          <a:p>
            <a:pPr>
              <a:defRPr/>
            </a:pPr>
            <a:r>
              <a:rPr lang="en-GB" sz="1400" b="0" i="0" u="none" strike="noStrike" baseline="0">
                <a:effectLst/>
              </a:rPr>
              <a:t>(% of respondents)</a:t>
            </a:r>
            <a:r>
              <a:rPr lang="en-GB" sz="1400" b="1" i="0" u="none" strike="noStrike" baseline="0">
                <a:effectLst/>
              </a:rPr>
              <a:t> </a:t>
            </a:r>
            <a:r>
              <a:rPr lang="en-GB" sz="1400" b="0" i="0" u="none" strike="noStrike" baseline="0">
                <a:effectLst/>
              </a:rPr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charts'!$B$74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charts'!$A$75:$A$78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charts'!$B$75:$B$78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2-4AC0-BEB4-619611F965CF}"/>
            </c:ext>
          </c:extLst>
        </c:ser>
        <c:ser>
          <c:idx val="1"/>
          <c:order val="1"/>
          <c:tx>
            <c:strRef>
              <c:f>'Families - totals &amp; charts'!$C$74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charts'!$A$75:$A$78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charts'!$C$75:$C$78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2-4AC0-BEB4-619611F9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51376"/>
        <c:axId val="487751704"/>
      </c:barChart>
      <c:catAx>
        <c:axId val="48775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51704"/>
        <c:crosses val="autoZero"/>
        <c:auto val="1"/>
        <c:lblAlgn val="ctr"/>
        <c:lblOffset val="100"/>
        <c:noMultiLvlLbl val="0"/>
      </c:catAx>
      <c:valAx>
        <c:axId val="4877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2.f We feel isolated a lot of the time. </a:t>
            </a:r>
          </a:p>
          <a:p>
            <a:pPr>
              <a:defRPr/>
            </a:pPr>
            <a:r>
              <a:rPr lang="en-GB" sz="1400" b="0" i="0" u="none" strike="noStrike" baseline="0">
                <a:effectLst/>
              </a:rPr>
              <a:t>(% of respondents)</a:t>
            </a:r>
            <a:r>
              <a:rPr lang="en-GB" sz="1400" b="1" i="0" u="none" strike="noStrike" baseline="0">
                <a:effectLst/>
              </a:rPr>
              <a:t>  </a:t>
            </a:r>
            <a:r>
              <a:rPr lang="en-GB" sz="1400" b="0" i="0" u="none" strike="noStrike" baseline="0">
                <a:effectLst/>
              </a:rPr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charts'!$B$87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charts'!$A$88:$A$91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charts'!$B$88:$B$91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F-458E-8B9A-0371F51831E2}"/>
            </c:ext>
          </c:extLst>
        </c:ser>
        <c:ser>
          <c:idx val="1"/>
          <c:order val="1"/>
          <c:tx>
            <c:strRef>
              <c:f>'Families - totals &amp; charts'!$C$87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charts'!$A$88:$A$91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charts'!$C$88:$C$91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F-458E-8B9A-0371F5183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713328"/>
        <c:axId val="620713000"/>
      </c:barChart>
      <c:catAx>
        <c:axId val="62071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713000"/>
        <c:crosses val="autoZero"/>
        <c:auto val="1"/>
        <c:lblAlgn val="ctr"/>
        <c:lblOffset val="100"/>
        <c:noMultiLvlLbl val="0"/>
      </c:catAx>
      <c:valAx>
        <c:axId val="62071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71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2.g We feel stressed a lot of the time.</a:t>
            </a:r>
          </a:p>
          <a:p>
            <a:pPr>
              <a:defRPr/>
            </a:pPr>
            <a:r>
              <a:rPr lang="en-GB" sz="1400" b="0" i="0" u="none" strike="noStrike" baseline="0">
                <a:effectLst/>
              </a:rPr>
              <a:t>(% of respondents)</a:t>
            </a:r>
            <a:r>
              <a:rPr lang="en-GB" sz="1400" b="1" i="0" u="none" strike="noStrike" baseline="0">
                <a:effectLst/>
              </a:rPr>
              <a:t> 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'Families - totals &amp; charts'!$B$100</c:f>
              <c:strCache>
                <c:ptCount val="1"/>
                <c:pt idx="0">
                  <c:v>At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charts'!$A$101:$A$104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charts'!$B$101:$B$104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B-4C3C-98A8-0E6A418C4589}"/>
            </c:ext>
          </c:extLst>
        </c:ser>
        <c:ser>
          <c:idx val="1"/>
          <c:order val="1"/>
          <c:tx>
            <c:strRef>
              <c:f>'Families - totals &amp; charts'!$C$100</c:f>
              <c:strCache>
                <c:ptCount val="1"/>
                <c:pt idx="0">
                  <c:v>After 6 months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charts'!$A$101:$A$104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'Families - totals &amp; charts'!$C$101:$C$104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B-4C3C-98A8-0E6A418C4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2760312"/>
        <c:axId val="622763264"/>
      </c:barChart>
      <c:catAx>
        <c:axId val="62276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63264"/>
        <c:crosses val="autoZero"/>
        <c:auto val="1"/>
        <c:lblAlgn val="ctr"/>
        <c:lblOffset val="100"/>
        <c:noMultiLvlLbl val="0"/>
      </c:catAx>
      <c:valAx>
        <c:axId val="62276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6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3. When was the last time you had a volunteer visit?</a:t>
            </a:r>
          </a:p>
          <a:p>
            <a:pPr>
              <a:defRPr/>
            </a:pPr>
            <a:r>
              <a:rPr lang="en-GB" b="0"/>
              <a:t>(% of respondents)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'Families - totals &amp; charts'!$A$114:$A$116</c:f>
              <c:strCache>
                <c:ptCount val="3"/>
                <c:pt idx="0">
                  <c:v>Within the last month</c:v>
                </c:pt>
                <c:pt idx="1">
                  <c:v>Within the last 2 months</c:v>
                </c:pt>
                <c:pt idx="2">
                  <c:v>More than 2 months ago</c:v>
                </c:pt>
              </c:strCache>
            </c:strRef>
          </c:cat>
          <c:val>
            <c:numRef>
              <c:f>'Families - totals &amp; charts'!$C$114:$C$116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9-4F33-BF2B-80A7D12E3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005792"/>
        <c:axId val="394993328"/>
      </c:barChart>
      <c:catAx>
        <c:axId val="3950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93328"/>
        <c:crosses val="autoZero"/>
        <c:auto val="1"/>
        <c:lblAlgn val="ctr"/>
        <c:lblOffset val="100"/>
        <c:noMultiLvlLbl val="0"/>
      </c:catAx>
      <c:valAx>
        <c:axId val="39499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00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509673</xdr:colOff>
      <xdr:row>4</xdr:row>
      <xdr:rowOff>31291</xdr:rowOff>
    </xdr:from>
    <xdr:to>
      <xdr:col>5</xdr:col>
      <xdr:colOff>107942</xdr:colOff>
      <xdr:row>15</xdr:row>
      <xdr:rowOff>162443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7F9B3FF-5412-4103-A4C1-EE226893E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498397</xdr:colOff>
      <xdr:row>19</xdr:row>
      <xdr:rowOff>21781</xdr:rowOff>
    </xdr:from>
    <xdr:to>
      <xdr:col>5</xdr:col>
      <xdr:colOff>90554</xdr:colOff>
      <xdr:row>30</xdr:row>
      <xdr:rowOff>161192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F3B34AE-1C67-4FB6-A2D5-F49B15EE2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497465</xdr:colOff>
      <xdr:row>33</xdr:row>
      <xdr:rowOff>18184</xdr:rowOff>
    </xdr:from>
    <xdr:to>
      <xdr:col>5</xdr:col>
      <xdr:colOff>97416</xdr:colOff>
      <xdr:row>45</xdr:row>
      <xdr:rowOff>34635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7062592-148C-4521-B6FD-8893808F7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461096</xdr:colOff>
      <xdr:row>46</xdr:row>
      <xdr:rowOff>48491</xdr:rowOff>
    </xdr:from>
    <xdr:to>
      <xdr:col>5</xdr:col>
      <xdr:colOff>53253</xdr:colOff>
      <xdr:row>58</xdr:row>
      <xdr:rowOff>121227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E93BB41-D21E-4137-88C2-01A3CE72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448973</xdr:colOff>
      <xdr:row>59</xdr:row>
      <xdr:rowOff>31173</xdr:rowOff>
    </xdr:from>
    <xdr:to>
      <xdr:col>5</xdr:col>
      <xdr:colOff>41130</xdr:colOff>
      <xdr:row>71</xdr:row>
      <xdr:rowOff>103909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DF48E6A-722E-4B27-B906-6037EC16F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446376</xdr:colOff>
      <xdr:row>72</xdr:row>
      <xdr:rowOff>150668</xdr:rowOff>
    </xdr:from>
    <xdr:to>
      <xdr:col>5</xdr:col>
      <xdr:colOff>38533</xdr:colOff>
      <xdr:row>83</xdr:row>
      <xdr:rowOff>121227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D8F080B-A211-4A38-8698-BD8F6E49C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449306</xdr:colOff>
      <xdr:row>85</xdr:row>
      <xdr:rowOff>54220</xdr:rowOff>
    </xdr:from>
    <xdr:to>
      <xdr:col>5</xdr:col>
      <xdr:colOff>49257</xdr:colOff>
      <xdr:row>97</xdr:row>
      <xdr:rowOff>126956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C1B6876-373B-4AAB-96EE-AA7415F59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444510</xdr:colOff>
      <xdr:row>98</xdr:row>
      <xdr:rowOff>49557</xdr:rowOff>
    </xdr:from>
    <xdr:to>
      <xdr:col>5</xdr:col>
      <xdr:colOff>44460</xdr:colOff>
      <xdr:row>109</xdr:row>
      <xdr:rowOff>120562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F11B2DE-00DD-4C51-86A0-49686E350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468924</xdr:colOff>
      <xdr:row>111</xdr:row>
      <xdr:rowOff>57150</xdr:rowOff>
    </xdr:from>
    <xdr:to>
      <xdr:col>5</xdr:col>
      <xdr:colOff>73270</xdr:colOff>
      <xdr:row>123</xdr:row>
      <xdr:rowOff>7327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F921AF-947C-4CE9-8C67-9B0AB3E13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472586</xdr:colOff>
      <xdr:row>124</xdr:row>
      <xdr:rowOff>137744</xdr:rowOff>
    </xdr:from>
    <xdr:to>
      <xdr:col>5</xdr:col>
      <xdr:colOff>76932</xdr:colOff>
      <xdr:row>136</xdr:row>
      <xdr:rowOff>161191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69BA64-7D4D-41E8-B4AF-8D0C23ABE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472586</xdr:colOff>
      <xdr:row>138</xdr:row>
      <xdr:rowOff>20515</xdr:rowOff>
    </xdr:from>
    <xdr:to>
      <xdr:col>5</xdr:col>
      <xdr:colOff>76932</xdr:colOff>
      <xdr:row>149</xdr:row>
      <xdr:rowOff>65943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738985-6D52-4DF1-BCE1-D8B32C5E8D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479913</xdr:colOff>
      <xdr:row>150</xdr:row>
      <xdr:rowOff>71802</xdr:rowOff>
    </xdr:from>
    <xdr:to>
      <xdr:col>5</xdr:col>
      <xdr:colOff>84259</xdr:colOff>
      <xdr:row>166</xdr:row>
      <xdr:rowOff>161191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E3D275-DE5B-46AE-9C85-5FCF16475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457933</xdr:colOff>
      <xdr:row>175</xdr:row>
      <xdr:rowOff>49823</xdr:rowOff>
    </xdr:from>
    <xdr:to>
      <xdr:col>5</xdr:col>
      <xdr:colOff>62279</xdr:colOff>
      <xdr:row>185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8A0018-B089-4D34-BE09-CB8A5ED3E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465259</xdr:colOff>
      <xdr:row>186</xdr:row>
      <xdr:rowOff>42496</xdr:rowOff>
    </xdr:from>
    <xdr:to>
      <xdr:col>5</xdr:col>
      <xdr:colOff>69605</xdr:colOff>
      <xdr:row>196</xdr:row>
      <xdr:rowOff>65942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2FAE9F-C24D-414D-8CD1-A8A2BEFF9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465259</xdr:colOff>
      <xdr:row>197</xdr:row>
      <xdr:rowOff>57149</xdr:rowOff>
    </xdr:from>
    <xdr:to>
      <xdr:col>5</xdr:col>
      <xdr:colOff>69605</xdr:colOff>
      <xdr:row>207</xdr:row>
      <xdr:rowOff>175846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4994E4F-9D49-443B-8DA3-5925114D2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270625</xdr:colOff>
      <xdr:row>212</xdr:row>
      <xdr:rowOff>78442</xdr:rowOff>
    </xdr:from>
    <xdr:to>
      <xdr:col>10</xdr:col>
      <xdr:colOff>374888</xdr:colOff>
      <xdr:row>221</xdr:row>
      <xdr:rowOff>156882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5019FB2-FBCC-4E47-A13F-40F1763740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790015</xdr:colOff>
      <xdr:row>230</xdr:row>
      <xdr:rowOff>129989</xdr:rowOff>
    </xdr:from>
    <xdr:to>
      <xdr:col>5</xdr:col>
      <xdr:colOff>386603</xdr:colOff>
      <xdr:row>245</xdr:row>
      <xdr:rowOff>15689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82ABA66-0D50-4017-A1EA-31603920C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681037</xdr:colOff>
      <xdr:row>3</xdr:row>
      <xdr:rowOff>95250</xdr:rowOff>
    </xdr:from>
    <xdr:to>
      <xdr:col>5</xdr:col>
      <xdr:colOff>1314450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2CD1D6-5D09-4852-B9A6-D97957C4B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757237</xdr:colOff>
      <xdr:row>36</xdr:row>
      <xdr:rowOff>47625</xdr:rowOff>
    </xdr:from>
    <xdr:to>
      <xdr:col>8</xdr:col>
      <xdr:colOff>109537</xdr:colOff>
      <xdr:row>50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09A6D7-246E-4ECE-9D74-10C97FEBB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762000</xdr:colOff>
      <xdr:row>52</xdr:row>
      <xdr:rowOff>85725</xdr:rowOff>
    </xdr:from>
    <xdr:to>
      <xdr:col>23</xdr:col>
      <xdr:colOff>142875</xdr:colOff>
      <xdr:row>70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DAAEC0-8700-4FBD-85F2-B7A85A532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195262</xdr:colOff>
      <xdr:row>18</xdr:row>
      <xdr:rowOff>114300</xdr:rowOff>
    </xdr:from>
    <xdr:to>
      <xdr:col>11</xdr:col>
      <xdr:colOff>385762</xdr:colOff>
      <xdr:row>33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7A2F5FC-4408-460F-BDBE-848121858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185737</xdr:colOff>
      <xdr:row>77</xdr:row>
      <xdr:rowOff>9525</xdr:rowOff>
    </xdr:from>
    <xdr:to>
      <xdr:col>6</xdr:col>
      <xdr:colOff>285750</xdr:colOff>
      <xdr:row>89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06F14E-131E-409E-831D-52728A86B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214312</xdr:colOff>
      <xdr:row>91</xdr:row>
      <xdr:rowOff>19050</xdr:rowOff>
    </xdr:from>
    <xdr:to>
      <xdr:col>7</xdr:col>
      <xdr:colOff>176212</xdr:colOff>
      <xdr:row>105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9B35F7-E8FF-45B7-90B0-5F02D165E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133350</xdr:colOff>
      <xdr:row>108</xdr:row>
      <xdr:rowOff>95250</xdr:rowOff>
    </xdr:from>
    <xdr:to>
      <xdr:col>19</xdr:col>
      <xdr:colOff>228600</xdr:colOff>
      <xdr:row>124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8781C4-7EDD-4738-AFF7-02A961B49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B2" sqref="B2"/>
    </sheetView>
  </sheetViews>
  <sheetFormatPr defaultColWidth="37.140625" defaultRowHeight="15" x14ac:dyDescent="0.25"/>
  <cols>
    <col min="1" max="1" width="37.140625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</v>
      </c>
    </row>
    <row r="3" spans="1:9" x14ac:dyDescent="0.25">
      <c r="A3" s="2">
        <v>2</v>
      </c>
    </row>
    <row r="4" spans="1:9" x14ac:dyDescent="0.25">
      <c r="A4" s="2">
        <v>3</v>
      </c>
    </row>
    <row r="5" spans="1:9" x14ac:dyDescent="0.25">
      <c r="A5" s="2">
        <v>4</v>
      </c>
    </row>
    <row r="6" spans="1:9" x14ac:dyDescent="0.25">
      <c r="A6" s="2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"/>
  <sheetViews>
    <sheetView workbookViewId="0">
      <selection activeCell="B2" sqref="B2"/>
    </sheetView>
  </sheetViews>
  <sheetFormatPr defaultColWidth="34.28515625" defaultRowHeight="15" x14ac:dyDescent="0.25"/>
  <cols>
    <col min="10" max="10" width="34.28515625" style="5"/>
    <col min="11" max="11" width="36.85546875" customWidth="1"/>
  </cols>
  <sheetData>
    <row r="1" spans="1: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150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</row>
    <row r="2" spans="1:50" x14ac:dyDescent="0.25">
      <c r="A2" s="2">
        <v>1</v>
      </c>
    </row>
    <row r="3" spans="1:50" x14ac:dyDescent="0.25">
      <c r="A3" s="2">
        <v>2</v>
      </c>
    </row>
    <row r="4" spans="1:50" x14ac:dyDescent="0.25">
      <c r="A4" s="2">
        <v>3</v>
      </c>
    </row>
    <row r="5" spans="1:50" x14ac:dyDescent="0.25">
      <c r="A5" s="2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"/>
  <sheetViews>
    <sheetView workbookViewId="0">
      <selection activeCell="B2" sqref="B2"/>
    </sheetView>
  </sheetViews>
  <sheetFormatPr defaultColWidth="27.85546875" defaultRowHeight="15" x14ac:dyDescent="0.25"/>
  <cols>
    <col min="1" max="1" width="27.85546875" style="2"/>
  </cols>
  <sheetData>
    <row r="1" spans="1:29" s="3" customFormat="1" x14ac:dyDescent="0.25">
      <c r="A1" s="1" t="s">
        <v>0</v>
      </c>
      <c r="B1" s="3" t="s">
        <v>50</v>
      </c>
      <c r="C1" s="3" t="s">
        <v>49</v>
      </c>
      <c r="D1" s="3" t="s">
        <v>51</v>
      </c>
      <c r="E1" s="3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78</v>
      </c>
      <c r="N1" s="1" t="s">
        <v>60</v>
      </c>
      <c r="O1" s="1" t="s">
        <v>61</v>
      </c>
      <c r="P1" s="1" t="s">
        <v>62</v>
      </c>
      <c r="Q1" s="1" t="s">
        <v>63</v>
      </c>
      <c r="R1" s="1" t="s">
        <v>64</v>
      </c>
      <c r="S1" s="1" t="s">
        <v>65</v>
      </c>
      <c r="T1" s="1" t="s">
        <v>66</v>
      </c>
      <c r="U1" s="1" t="s">
        <v>67</v>
      </c>
      <c r="V1" s="1" t="s">
        <v>68</v>
      </c>
      <c r="W1" s="1" t="s">
        <v>69</v>
      </c>
      <c r="X1" s="1" t="s">
        <v>70</v>
      </c>
      <c r="Y1" s="3" t="s">
        <v>71</v>
      </c>
      <c r="Z1" s="3" t="s">
        <v>72</v>
      </c>
      <c r="AA1" s="3" t="s">
        <v>73</v>
      </c>
      <c r="AB1" s="3" t="s">
        <v>74</v>
      </c>
      <c r="AC1" s="3" t="s">
        <v>75</v>
      </c>
    </row>
    <row r="2" spans="1:29" x14ac:dyDescent="0.25">
      <c r="A2" s="2">
        <v>1</v>
      </c>
    </row>
    <row r="3" spans="1:29" x14ac:dyDescent="0.25">
      <c r="A3" s="2">
        <v>2</v>
      </c>
    </row>
    <row r="4" spans="1:29" x14ac:dyDescent="0.25">
      <c r="A4" s="2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"/>
  <sheetViews>
    <sheetView workbookViewId="0">
      <selection activeCell="B2" sqref="B2"/>
    </sheetView>
  </sheetViews>
  <sheetFormatPr defaultColWidth="27.85546875" defaultRowHeight="15" x14ac:dyDescent="0.25"/>
  <cols>
    <col min="1" max="1" width="27.85546875" style="2"/>
  </cols>
  <sheetData>
    <row r="1" spans="1:42" s="3" customFormat="1" x14ac:dyDescent="0.25">
      <c r="A1" s="1" t="s">
        <v>0</v>
      </c>
      <c r="B1" s="3" t="s">
        <v>76</v>
      </c>
      <c r="C1" s="3" t="s">
        <v>77</v>
      </c>
      <c r="D1" s="1" t="s">
        <v>79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96</v>
      </c>
      <c r="L1" s="1" t="s">
        <v>86</v>
      </c>
      <c r="M1" s="1" t="s">
        <v>87</v>
      </c>
      <c r="N1" s="1" t="s">
        <v>88</v>
      </c>
      <c r="O1" s="1" t="s">
        <v>89</v>
      </c>
      <c r="P1" s="1" t="s">
        <v>90</v>
      </c>
      <c r="Q1" s="1" t="s">
        <v>91</v>
      </c>
      <c r="R1" s="1" t="s">
        <v>92</v>
      </c>
      <c r="S1" s="1" t="s">
        <v>93</v>
      </c>
      <c r="T1" s="1" t="s">
        <v>94</v>
      </c>
      <c r="U1" s="1" t="s">
        <v>95</v>
      </c>
      <c r="V1" s="1" t="s">
        <v>97</v>
      </c>
      <c r="W1" s="1" t="s">
        <v>98</v>
      </c>
      <c r="X1" s="1" t="s">
        <v>99</v>
      </c>
      <c r="Y1" s="3" t="s">
        <v>100</v>
      </c>
      <c r="Z1" s="3" t="s">
        <v>105</v>
      </c>
      <c r="AA1" s="3" t="s">
        <v>106</v>
      </c>
      <c r="AB1" s="3" t="s">
        <v>107</v>
      </c>
      <c r="AC1" s="3" t="s">
        <v>108</v>
      </c>
      <c r="AD1" s="3" t="s">
        <v>104</v>
      </c>
      <c r="AE1" s="3" t="s">
        <v>109</v>
      </c>
      <c r="AF1" s="3" t="s">
        <v>110</v>
      </c>
      <c r="AG1" s="3" t="s">
        <v>111</v>
      </c>
      <c r="AH1" s="3" t="s">
        <v>112</v>
      </c>
      <c r="AI1" s="3" t="s">
        <v>102</v>
      </c>
      <c r="AJ1" s="3" t="s">
        <v>101</v>
      </c>
      <c r="AK1" s="3" t="s">
        <v>113</v>
      </c>
      <c r="AL1" s="3" t="s">
        <v>103</v>
      </c>
      <c r="AM1" s="3" t="s">
        <v>114</v>
      </c>
      <c r="AN1" s="3" t="s">
        <v>115</v>
      </c>
      <c r="AO1" s="3" t="s">
        <v>116</v>
      </c>
      <c r="AP1" s="3" t="s">
        <v>117</v>
      </c>
    </row>
    <row r="2" spans="1:42" x14ac:dyDescent="0.25">
      <c r="A2" s="2">
        <v>1</v>
      </c>
    </row>
    <row r="3" spans="1:42" x14ac:dyDescent="0.25">
      <c r="A3" s="2">
        <v>2</v>
      </c>
    </row>
    <row r="4" spans="1:42" x14ac:dyDescent="0.25">
      <c r="A4" s="2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9"/>
  <sheetViews>
    <sheetView zoomScale="70" zoomScaleNormal="70" workbookViewId="0">
      <selection activeCell="B9" sqref="B9"/>
    </sheetView>
  </sheetViews>
  <sheetFormatPr defaultRowHeight="15" x14ac:dyDescent="0.25"/>
  <cols>
    <col min="1" max="1" width="24" style="7" customWidth="1"/>
    <col min="2" max="13" width="37.28515625" style="7" customWidth="1"/>
    <col min="14" max="14" width="38.28515625" style="7" bestFit="1" customWidth="1"/>
    <col min="15" max="15" width="46.28515625" style="7" bestFit="1" customWidth="1"/>
    <col min="16" max="16" width="38.28515625" style="7" bestFit="1" customWidth="1"/>
    <col min="17" max="18" width="44.7109375" style="7" bestFit="1" customWidth="1"/>
    <col min="19" max="19" width="51.7109375" style="7" bestFit="1" customWidth="1"/>
    <col min="20" max="20" width="43.7109375" style="7" bestFit="1" customWidth="1"/>
    <col min="21" max="21" width="51.7109375" style="7" bestFit="1" customWidth="1"/>
    <col min="22" max="22" width="43.7109375" style="7" bestFit="1" customWidth="1"/>
    <col min="23" max="23" width="51.7109375" style="7" bestFit="1" customWidth="1"/>
    <col min="24" max="24" width="43.7109375" style="7" bestFit="1" customWidth="1"/>
    <col min="25" max="25" width="49.7109375" style="7" bestFit="1" customWidth="1"/>
    <col min="26" max="26" width="41.7109375" style="7" bestFit="1" customWidth="1"/>
    <col min="27" max="16384" width="9.140625" style="7"/>
  </cols>
  <sheetData>
    <row r="1" spans="1:3" ht="23.25" x14ac:dyDescent="0.35">
      <c r="A1" s="6" t="s">
        <v>208</v>
      </c>
      <c r="C1" s="7" t="s">
        <v>259</v>
      </c>
    </row>
    <row r="3" spans="1:3" ht="23.25" x14ac:dyDescent="0.35">
      <c r="A3" s="6" t="s">
        <v>229</v>
      </c>
    </row>
    <row r="4" spans="1:3" ht="15.75" thickBot="1" x14ac:dyDescent="0.3"/>
    <row r="5" spans="1:3" x14ac:dyDescent="0.25">
      <c r="A5" s="8" t="s">
        <v>124</v>
      </c>
      <c r="B5" s="9"/>
      <c r="C5" s="10"/>
    </row>
    <row r="6" spans="1:3" x14ac:dyDescent="0.25">
      <c r="A6" s="11" t="s">
        <v>258</v>
      </c>
      <c r="B6" s="12" t="s">
        <v>122</v>
      </c>
      <c r="C6" s="13" t="s">
        <v>123</v>
      </c>
    </row>
    <row r="7" spans="1:3" x14ac:dyDescent="0.25">
      <c r="A7" s="14" t="s">
        <v>118</v>
      </c>
      <c r="B7" s="28" t="e">
        <f>SUM(100*(COUNTIF('Families - start'!B$2:B$101,"1")/COUNT('Families - start'!B$2:B$101)))</f>
        <v>#DIV/0!</v>
      </c>
      <c r="C7" s="29" t="e">
        <f>SUM(100*(COUNTIF('Families - end'!C$2:C$101,"1")/COUNT('Families - end'!C$2:C$101)))</f>
        <v>#DIV/0!</v>
      </c>
    </row>
    <row r="8" spans="1:3" x14ac:dyDescent="0.25">
      <c r="A8" s="14" t="s">
        <v>119</v>
      </c>
      <c r="B8" s="28" t="e">
        <f>SUM(100*(COUNTIF('Families - start'!B$2:B$101,"2")/COUNT('Families - start'!B$2:B$101)))</f>
        <v>#DIV/0!</v>
      </c>
      <c r="C8" s="29" t="e">
        <f>SUM(100*(COUNTIF('Families - end'!C$2:C$101,"2")/COUNT('Families - end'!C$2:C$101)))</f>
        <v>#DIV/0!</v>
      </c>
    </row>
    <row r="9" spans="1:3" x14ac:dyDescent="0.25">
      <c r="A9" s="14" t="s">
        <v>120</v>
      </c>
      <c r="B9" s="28" t="e">
        <f>SUM(100*(COUNTIF('Families - start'!B$2:B$101,"3")/COUNT('Families - start'!B$2:B$101)))</f>
        <v>#DIV/0!</v>
      </c>
      <c r="C9" s="29" t="e">
        <f>SUM(100*(COUNTIF('Families - end'!C$2:C$101,"3")/COUNT('Families - end'!C$2:C$101)))</f>
        <v>#DIV/0!</v>
      </c>
    </row>
    <row r="10" spans="1:3" ht="15.75" thickBot="1" x14ac:dyDescent="0.3">
      <c r="A10" s="15" t="s">
        <v>121</v>
      </c>
      <c r="B10" s="30" t="e">
        <f>SUM(100*(COUNTIF('Families - start'!B$2:B$101,"4")/COUNT('Families - start'!B$2:B$101)))</f>
        <v>#DIV/0!</v>
      </c>
      <c r="C10" s="31" t="e">
        <f>SUM(100*(COUNTIF('Families - end'!C$2:C$101,"4")/COUNT('Families - end'!C$2:C$101)))</f>
        <v>#DIV/0!</v>
      </c>
    </row>
    <row r="19" spans="1:3" ht="15.75" thickBot="1" x14ac:dyDescent="0.3"/>
    <row r="20" spans="1:3" x14ac:dyDescent="0.25">
      <c r="A20" s="8" t="s">
        <v>129</v>
      </c>
      <c r="B20" s="9"/>
      <c r="C20" s="10"/>
    </row>
    <row r="21" spans="1:3" x14ac:dyDescent="0.25">
      <c r="A21" s="11" t="s">
        <v>258</v>
      </c>
      <c r="B21" s="12" t="s">
        <v>122</v>
      </c>
      <c r="C21" s="13" t="s">
        <v>123</v>
      </c>
    </row>
    <row r="22" spans="1:3" x14ac:dyDescent="0.25">
      <c r="A22" s="14" t="s">
        <v>125</v>
      </c>
      <c r="B22" s="28" t="e">
        <f>SUM(100*(COUNTIF('Families - start'!C$2:C$101,"1")/COUNT('Families - start'!C$2:C$101)))</f>
        <v>#DIV/0!</v>
      </c>
      <c r="C22" s="29" t="e">
        <f>SUM(100*(COUNTIF('Families - end'!C$2:C$101,"1")/COUNT('Families - end'!C$2:C$101)))</f>
        <v>#DIV/0!</v>
      </c>
    </row>
    <row r="23" spans="1:3" x14ac:dyDescent="0.25">
      <c r="A23" s="14" t="s">
        <v>126</v>
      </c>
      <c r="B23" s="28" t="e">
        <f>SUM(100*(COUNTIF('Families - start'!C$2:C$101,"2")/COUNT('Families - start'!C$2:C$101)))</f>
        <v>#DIV/0!</v>
      </c>
      <c r="C23" s="29" t="e">
        <f>SUM(100*(COUNTIF('Families - end'!C$2:C$101,"2")/COUNT('Families - end'!C$2:C$101)))</f>
        <v>#DIV/0!</v>
      </c>
    </row>
    <row r="24" spans="1:3" x14ac:dyDescent="0.25">
      <c r="A24" s="14" t="s">
        <v>127</v>
      </c>
      <c r="B24" s="28" t="e">
        <f>SUM(100*(COUNTIF('Families - start'!C$2:C$101,"3")/COUNT('Families - start'!C$2:C$101)))</f>
        <v>#DIV/0!</v>
      </c>
      <c r="C24" s="29" t="e">
        <f>SUM(100*(COUNTIF('Families - end'!C$2:C$101,"3")/COUNT('Families - end'!C$2:C$101)))</f>
        <v>#DIV/0!</v>
      </c>
    </row>
    <row r="25" spans="1:3" ht="15.75" thickBot="1" x14ac:dyDescent="0.3">
      <c r="A25" s="15" t="s">
        <v>128</v>
      </c>
      <c r="B25" s="30" t="e">
        <f>SUM(100*(COUNTIF('Families - start'!C$2:C$101,"4")/COUNT('Families - start'!C$2:C$101)))</f>
        <v>#DIV/0!</v>
      </c>
      <c r="C25" s="31" t="e">
        <f>SUM(100*(COUNTIF('Families - end'!C$2:C$101,"4")/COUNT('Families - end'!C$2:C$101)))</f>
        <v>#DIV/0!</v>
      </c>
    </row>
    <row r="33" spans="1:3" ht="15.75" thickBot="1" x14ac:dyDescent="0.3"/>
    <row r="34" spans="1:3" x14ac:dyDescent="0.25">
      <c r="A34" s="8" t="s">
        <v>130</v>
      </c>
      <c r="B34" s="9"/>
      <c r="C34" s="10"/>
    </row>
    <row r="35" spans="1:3" x14ac:dyDescent="0.25">
      <c r="A35" s="11" t="s">
        <v>258</v>
      </c>
      <c r="B35" s="12" t="s">
        <v>122</v>
      </c>
      <c r="C35" s="13" t="s">
        <v>123</v>
      </c>
    </row>
    <row r="36" spans="1:3" x14ac:dyDescent="0.25">
      <c r="A36" s="14" t="s">
        <v>125</v>
      </c>
      <c r="B36" s="28" t="e">
        <f>SUM(100*(COUNTIF('Families - start'!D$2:D$101,"1")/COUNT('Families - start'!D$2:D$101)))</f>
        <v>#DIV/0!</v>
      </c>
      <c r="C36" s="29" t="e">
        <f>SUM(100*(COUNTIF('Families - end'!D$2:D$101,"1")/COUNT('Families - end'!D$2:D$101)))</f>
        <v>#DIV/0!</v>
      </c>
    </row>
    <row r="37" spans="1:3" x14ac:dyDescent="0.25">
      <c r="A37" s="14" t="s">
        <v>126</v>
      </c>
      <c r="B37" s="28" t="e">
        <f>SUM(100*(COUNTIF('Families - start'!D$2:D$101,"2")/COUNT('Families - start'!D$2:D$101)))</f>
        <v>#DIV/0!</v>
      </c>
      <c r="C37" s="29" t="e">
        <f>SUM(100*(COUNTIF('Families - end'!D$2:D$101,"2")/COUNT('Families - end'!D$2:D$101)))</f>
        <v>#DIV/0!</v>
      </c>
    </row>
    <row r="38" spans="1:3" x14ac:dyDescent="0.25">
      <c r="A38" s="14" t="s">
        <v>127</v>
      </c>
      <c r="B38" s="28" t="e">
        <f>SUM(100*(COUNTIF('Families - start'!D$2:D$101,"3")/COUNT('Families - start'!D$2:D$101)))</f>
        <v>#DIV/0!</v>
      </c>
      <c r="C38" s="29" t="e">
        <f>SUM(100*(COUNTIF('Families - end'!D$2:D$101,"3")/COUNT('Families - end'!D$2:D$101)))</f>
        <v>#DIV/0!</v>
      </c>
    </row>
    <row r="39" spans="1:3" ht="15.75" thickBot="1" x14ac:dyDescent="0.3">
      <c r="A39" s="15" t="s">
        <v>128</v>
      </c>
      <c r="B39" s="30" t="e">
        <f>SUM(100*(COUNTIF('Families - start'!D$2:D$101,"4")/COUNT('Families - start'!D$2:D$101)))</f>
        <v>#DIV/0!</v>
      </c>
      <c r="C39" s="31" t="e">
        <f>SUM(100*(COUNTIF('Families - end'!D$2:D$101,"4")/COUNT('Families - end'!D$2:D$101)))</f>
        <v>#DIV/0!</v>
      </c>
    </row>
    <row r="46" spans="1:3" ht="15.75" thickBot="1" x14ac:dyDescent="0.3"/>
    <row r="47" spans="1:3" x14ac:dyDescent="0.25">
      <c r="A47" s="8" t="s">
        <v>131</v>
      </c>
      <c r="B47" s="9"/>
      <c r="C47" s="10"/>
    </row>
    <row r="48" spans="1:3" x14ac:dyDescent="0.25">
      <c r="A48" s="11" t="s">
        <v>258</v>
      </c>
      <c r="B48" s="12" t="s">
        <v>122</v>
      </c>
      <c r="C48" s="13" t="s">
        <v>123</v>
      </c>
    </row>
    <row r="49" spans="1:3" x14ac:dyDescent="0.25">
      <c r="A49" s="14" t="s">
        <v>125</v>
      </c>
      <c r="B49" s="28" t="e">
        <f>SUM(100*(COUNTIF('Families - start'!E$2:E$101,"1")/COUNT('Families - start'!E$2:E$101)))</f>
        <v>#DIV/0!</v>
      </c>
      <c r="C49" s="29" t="e">
        <f>SUM(100*(COUNTIF('Families - end'!E$2:E$101,"1")/COUNT('Families - end'!E$2:E$101)))</f>
        <v>#DIV/0!</v>
      </c>
    </row>
    <row r="50" spans="1:3" x14ac:dyDescent="0.25">
      <c r="A50" s="14" t="s">
        <v>126</v>
      </c>
      <c r="B50" s="28" t="e">
        <f>SUM(100*(COUNTIF('Families - start'!E$2:E$101,"2")/COUNT('Families - start'!E$2:E$101)))</f>
        <v>#DIV/0!</v>
      </c>
      <c r="C50" s="29" t="e">
        <f>SUM(100*(COUNTIF('Families - end'!E$2:E$101,"2")/COUNT('Families - end'!E$2:E$101)))</f>
        <v>#DIV/0!</v>
      </c>
    </row>
    <row r="51" spans="1:3" x14ac:dyDescent="0.25">
      <c r="A51" s="14" t="s">
        <v>127</v>
      </c>
      <c r="B51" s="28" t="e">
        <f>SUM(100*(COUNTIF('Families - start'!E$2:E$101,"3")/COUNT('Families - start'!E$2:E$101)))</f>
        <v>#DIV/0!</v>
      </c>
      <c r="C51" s="29" t="e">
        <f>SUM(100*(COUNTIF('Families - end'!E$2:E$101,"3")/COUNT('Families - end'!E$2:E$101)))</f>
        <v>#DIV/0!</v>
      </c>
    </row>
    <row r="52" spans="1:3" ht="15.75" thickBot="1" x14ac:dyDescent="0.3">
      <c r="A52" s="15" t="s">
        <v>128</v>
      </c>
      <c r="B52" s="30" t="e">
        <f>SUM(100*(COUNTIF('Families - start'!E$2:E$101,"4")/COUNT('Families - start'!E$2:E$101)))</f>
        <v>#DIV/0!</v>
      </c>
      <c r="C52" s="31" t="e">
        <f>SUM(100*(COUNTIF('Families - end'!E$2:E$101,"4")/COUNT('Families - end'!E$2:E$101)))</f>
        <v>#DIV/0!</v>
      </c>
    </row>
    <row r="59" spans="1:3" ht="15.75" thickBot="1" x14ac:dyDescent="0.3"/>
    <row r="60" spans="1:3" x14ac:dyDescent="0.25">
      <c r="A60" s="8" t="s">
        <v>132</v>
      </c>
      <c r="B60" s="9"/>
      <c r="C60" s="10"/>
    </row>
    <row r="61" spans="1:3" x14ac:dyDescent="0.25">
      <c r="A61" s="11" t="s">
        <v>258</v>
      </c>
      <c r="B61" s="12" t="s">
        <v>122</v>
      </c>
      <c r="C61" s="13" t="s">
        <v>123</v>
      </c>
    </row>
    <row r="62" spans="1:3" x14ac:dyDescent="0.25">
      <c r="A62" s="14" t="s">
        <v>125</v>
      </c>
      <c r="B62" s="28" t="e">
        <f>SUM(100*(COUNTIF('Families - start'!F$2:F$101,"1")/COUNT('Families - start'!F$2:F$101)))</f>
        <v>#DIV/0!</v>
      </c>
      <c r="C62" s="29" t="e">
        <f>SUM(100*(COUNTIF('Families - end'!F$2:F$101,"1")/COUNT('Families - end'!F$2:F$101)))</f>
        <v>#DIV/0!</v>
      </c>
    </row>
    <row r="63" spans="1:3" x14ac:dyDescent="0.25">
      <c r="A63" s="14" t="s">
        <v>126</v>
      </c>
      <c r="B63" s="28" t="e">
        <f>SUM(100*(COUNTIF('Families - start'!F$2:F$101,"2")/COUNT('Families - start'!F$2:F$101)))</f>
        <v>#DIV/0!</v>
      </c>
      <c r="C63" s="29" t="e">
        <f>SUM(100*(COUNTIF('Families - end'!F$2:F$101,"2")/COUNT('Families - end'!F$2:F$101)))</f>
        <v>#DIV/0!</v>
      </c>
    </row>
    <row r="64" spans="1:3" x14ac:dyDescent="0.25">
      <c r="A64" s="14" t="s">
        <v>127</v>
      </c>
      <c r="B64" s="28" t="e">
        <f>SUM(100*(COUNTIF('Families - start'!F$2:F$101,"3")/COUNT('Families - start'!F$2:F$101)))</f>
        <v>#DIV/0!</v>
      </c>
      <c r="C64" s="29" t="e">
        <f>SUM(100*(COUNTIF('Families - end'!F$2:F$101,"3")/COUNT('Families - end'!F$2:F$101)))</f>
        <v>#DIV/0!</v>
      </c>
    </row>
    <row r="65" spans="1:3" ht="15.75" thickBot="1" x14ac:dyDescent="0.3">
      <c r="A65" s="15" t="s">
        <v>128</v>
      </c>
      <c r="B65" s="30" t="e">
        <f>SUM(100*(COUNTIF('Families - start'!F$2:F$101,"4")/COUNT('Families - start'!F$2:F$101)))</f>
        <v>#DIV/0!</v>
      </c>
      <c r="C65" s="31" t="e">
        <f>SUM(100*(COUNTIF('Families - end'!F$2:F$101,"4")/COUNT('Families - end'!F$2:F$101)))</f>
        <v>#DIV/0!</v>
      </c>
    </row>
    <row r="72" spans="1:3" ht="15.75" thickBot="1" x14ac:dyDescent="0.3"/>
    <row r="73" spans="1:3" x14ac:dyDescent="0.25">
      <c r="A73" s="8" t="s">
        <v>133</v>
      </c>
      <c r="B73" s="9"/>
      <c r="C73" s="10"/>
    </row>
    <row r="74" spans="1:3" x14ac:dyDescent="0.25">
      <c r="A74" s="11" t="s">
        <v>258</v>
      </c>
      <c r="B74" s="12" t="s">
        <v>122</v>
      </c>
      <c r="C74" s="13" t="s">
        <v>123</v>
      </c>
    </row>
    <row r="75" spans="1:3" x14ac:dyDescent="0.25">
      <c r="A75" s="14" t="s">
        <v>125</v>
      </c>
      <c r="B75" s="28" t="e">
        <f>SUM(100*(COUNTIF('Families - start'!G$2:G$101,"1")/COUNT('Families - start'!G$2:G$101)))</f>
        <v>#DIV/0!</v>
      </c>
      <c r="C75" s="29" t="e">
        <f>SUM(100*(COUNTIF('Families - end'!G$2:G$101,"1")/COUNT('Families - end'!G$2:G$101)))</f>
        <v>#DIV/0!</v>
      </c>
    </row>
    <row r="76" spans="1:3" x14ac:dyDescent="0.25">
      <c r="A76" s="14" t="s">
        <v>126</v>
      </c>
      <c r="B76" s="28" t="e">
        <f>SUM(100*(COUNTIF('Families - start'!G$2:G$101,"2")/COUNT('Families - start'!G$2:G$101)))</f>
        <v>#DIV/0!</v>
      </c>
      <c r="C76" s="29" t="e">
        <f>SUM(100*(COUNTIF('Families - end'!G$2:G$101,"2")/COUNT('Families - end'!G$2:G$101)))</f>
        <v>#DIV/0!</v>
      </c>
    </row>
    <row r="77" spans="1:3" x14ac:dyDescent="0.25">
      <c r="A77" s="14" t="s">
        <v>127</v>
      </c>
      <c r="B77" s="28" t="e">
        <f>SUM(100*(COUNTIF('Families - start'!G$2:G$101,"3")/COUNT('Families - start'!G$2:G$101)))</f>
        <v>#DIV/0!</v>
      </c>
      <c r="C77" s="29" t="e">
        <f>SUM(100*(COUNTIF('Families - end'!G$2:G$101,"3")/COUNT('Families - end'!G$2:G$101)))</f>
        <v>#DIV/0!</v>
      </c>
    </row>
    <row r="78" spans="1:3" ht="15.75" thickBot="1" x14ac:dyDescent="0.3">
      <c r="A78" s="15" t="s">
        <v>128</v>
      </c>
      <c r="B78" s="30" t="e">
        <f>SUM(100*(COUNTIF('Families - start'!G$2:G$101,"4")/COUNT('Families - start'!G$2:G$101)))</f>
        <v>#DIV/0!</v>
      </c>
      <c r="C78" s="31" t="e">
        <f>SUM(100*(COUNTIF('Families - end'!G$2:G$101,"4")/COUNT('Families - end'!G$2:G$101)))</f>
        <v>#DIV/0!</v>
      </c>
    </row>
    <row r="85" spans="1:3" ht="15.75" thickBot="1" x14ac:dyDescent="0.3"/>
    <row r="86" spans="1:3" x14ac:dyDescent="0.25">
      <c r="A86" s="8" t="s">
        <v>134</v>
      </c>
      <c r="B86" s="9"/>
      <c r="C86" s="10"/>
    </row>
    <row r="87" spans="1:3" x14ac:dyDescent="0.25">
      <c r="A87" s="11" t="s">
        <v>258</v>
      </c>
      <c r="B87" s="12" t="s">
        <v>122</v>
      </c>
      <c r="C87" s="13" t="s">
        <v>123</v>
      </c>
    </row>
    <row r="88" spans="1:3" x14ac:dyDescent="0.25">
      <c r="A88" s="14" t="s">
        <v>125</v>
      </c>
      <c r="B88" s="28" t="e">
        <f>SUM(100*(COUNTIF('Families - start'!H$2:H$101,"1")/COUNT('Families - start'!H$2:H$101)))</f>
        <v>#DIV/0!</v>
      </c>
      <c r="C88" s="29" t="e">
        <f>SUM(100*(COUNTIF('Families - end'!H$2:H$101,"1")/COUNT('Families - end'!H$2:H$101)))</f>
        <v>#DIV/0!</v>
      </c>
    </row>
    <row r="89" spans="1:3" x14ac:dyDescent="0.25">
      <c r="A89" s="14" t="s">
        <v>126</v>
      </c>
      <c r="B89" s="28" t="e">
        <f>SUM(100*(COUNTIF('Families - start'!H$2:H$101,"2")/COUNT('Families - start'!H$2:H$101)))</f>
        <v>#DIV/0!</v>
      </c>
      <c r="C89" s="29" t="e">
        <f>SUM(100*(COUNTIF('Families - end'!H$2:H$101,"2")/COUNT('Families - end'!H$2:H$101)))</f>
        <v>#DIV/0!</v>
      </c>
    </row>
    <row r="90" spans="1:3" x14ac:dyDescent="0.25">
      <c r="A90" s="14" t="s">
        <v>127</v>
      </c>
      <c r="B90" s="28" t="e">
        <f>SUM(100*(COUNTIF('Families - start'!H$2:H$101,"3")/COUNT('Families - start'!H$2:H$101)))</f>
        <v>#DIV/0!</v>
      </c>
      <c r="C90" s="29" t="e">
        <f>SUM(100*(COUNTIF('Families - end'!H$2:H$101,"3")/COUNT('Families - end'!H$2:H$101)))</f>
        <v>#DIV/0!</v>
      </c>
    </row>
    <row r="91" spans="1:3" ht="15.75" thickBot="1" x14ac:dyDescent="0.3">
      <c r="A91" s="15" t="s">
        <v>128</v>
      </c>
      <c r="B91" s="30" t="e">
        <f>SUM(100*(COUNTIF('Families - start'!H$2:H$101,"4")/COUNT('Families - start'!H$2:H$101)))</f>
        <v>#DIV/0!</v>
      </c>
      <c r="C91" s="31" t="e">
        <f>SUM(100*(COUNTIF('Families - end'!H$2:H$101,"4")/COUNT('Families - end'!H$2:H$101)))</f>
        <v>#DIV/0!</v>
      </c>
    </row>
    <row r="98" spans="1:3" ht="15.75" thickBot="1" x14ac:dyDescent="0.3"/>
    <row r="99" spans="1:3" x14ac:dyDescent="0.25">
      <c r="A99" s="8" t="s">
        <v>135</v>
      </c>
      <c r="B99" s="9"/>
      <c r="C99" s="10"/>
    </row>
    <row r="100" spans="1:3" x14ac:dyDescent="0.25">
      <c r="A100" s="11" t="s">
        <v>258</v>
      </c>
      <c r="B100" s="12" t="s">
        <v>122</v>
      </c>
      <c r="C100" s="13" t="s">
        <v>123</v>
      </c>
    </row>
    <row r="101" spans="1:3" x14ac:dyDescent="0.25">
      <c r="A101" s="14" t="s">
        <v>125</v>
      </c>
      <c r="B101" s="28" t="e">
        <f>SUM(100*(COUNTIF('Families - start'!I$2:I$101,"1")/COUNT('Families - start'!I$2:I$101)))</f>
        <v>#DIV/0!</v>
      </c>
      <c r="C101" s="29" t="e">
        <f>SUM(100*(COUNTIF('Families - end'!I$2:I$101,"1")/COUNT('Families - end'!I$2:I$101)))</f>
        <v>#DIV/0!</v>
      </c>
    </row>
    <row r="102" spans="1:3" x14ac:dyDescent="0.25">
      <c r="A102" s="14" t="s">
        <v>126</v>
      </c>
      <c r="B102" s="28" t="e">
        <f>SUM(100*(COUNTIF('Families - start'!I$2:I$101,"2")/COUNT('Families - start'!I$2:I$101)))</f>
        <v>#DIV/0!</v>
      </c>
      <c r="C102" s="29" t="e">
        <f>SUM(100*(COUNTIF('Families - end'!I$2:I$101,"2")/COUNT('Families - end'!I$2:I$101)))</f>
        <v>#DIV/0!</v>
      </c>
    </row>
    <row r="103" spans="1:3" x14ac:dyDescent="0.25">
      <c r="A103" s="14" t="s">
        <v>127</v>
      </c>
      <c r="B103" s="28" t="e">
        <f>SUM(100*(COUNTIF('Families - start'!I$2:I$101,"3")/COUNT('Families - start'!I$2:I$101)))</f>
        <v>#DIV/0!</v>
      </c>
      <c r="C103" s="29" t="e">
        <f>SUM(100*(COUNTIF('Families - end'!I$2:I$101,"3")/COUNT('Families - end'!I$2:I$101)))</f>
        <v>#DIV/0!</v>
      </c>
    </row>
    <row r="104" spans="1:3" ht="15.75" thickBot="1" x14ac:dyDescent="0.3">
      <c r="A104" s="15" t="s">
        <v>128</v>
      </c>
      <c r="B104" s="30" t="e">
        <f>SUM(100*(COUNTIF('Families - start'!I$2:I$101,"4")/COUNT('Families - start'!I$2:I$101)))</f>
        <v>#DIV/0!</v>
      </c>
      <c r="C104" s="31" t="e">
        <f>SUM(100*(COUNTIF('Families - end'!I$2:I$101,"4")/COUNT('Families - end'!I$2:I$101)))</f>
        <v>#DIV/0!</v>
      </c>
    </row>
    <row r="110" spans="1:3" ht="23.25" x14ac:dyDescent="0.35">
      <c r="A110" s="6" t="s">
        <v>149</v>
      </c>
    </row>
    <row r="111" spans="1:3" ht="15.75" thickBot="1" x14ac:dyDescent="0.3"/>
    <row r="112" spans="1:3" s="20" customFormat="1" x14ac:dyDescent="0.25">
      <c r="A112" s="17" t="s">
        <v>136</v>
      </c>
      <c r="B112" s="18"/>
      <c r="C112" s="19"/>
    </row>
    <row r="113" spans="1:3" s="20" customFormat="1" x14ac:dyDescent="0.25">
      <c r="A113" s="21"/>
      <c r="B113" s="12" t="s">
        <v>145</v>
      </c>
      <c r="C113" s="13" t="s">
        <v>146</v>
      </c>
    </row>
    <row r="114" spans="1:3" x14ac:dyDescent="0.25">
      <c r="A114" s="14" t="s">
        <v>137</v>
      </c>
      <c r="B114" s="32">
        <f>COUNTIF('Families - end'!J$2:J$101,"1")</f>
        <v>0</v>
      </c>
      <c r="C114" s="29" t="e">
        <f>SUM(100*(B114/(COUNT('Families - end'!J$2:J$101))))</f>
        <v>#DIV/0!</v>
      </c>
    </row>
    <row r="115" spans="1:3" x14ac:dyDescent="0.25">
      <c r="A115" s="14" t="s">
        <v>138</v>
      </c>
      <c r="B115" s="32">
        <f>COUNTIF('Families - end'!J$2:J$101,"2")</f>
        <v>0</v>
      </c>
      <c r="C115" s="29" t="e">
        <f>SUM(100*(B115/(COUNT('Families - end'!J$2:J$101))))</f>
        <v>#DIV/0!</v>
      </c>
    </row>
    <row r="116" spans="1:3" ht="15.75" thickBot="1" x14ac:dyDescent="0.3">
      <c r="A116" s="15" t="s">
        <v>139</v>
      </c>
      <c r="B116" s="33">
        <f>COUNTIF('Families - end'!J$2:J$101,"3")</f>
        <v>0</v>
      </c>
      <c r="C116" s="31" t="e">
        <f>SUM(100*(B116/(COUNT('Families - end'!J$2:J$101))))</f>
        <v>#DIV/0!</v>
      </c>
    </row>
    <row r="124" spans="1:3" ht="15.75" thickBot="1" x14ac:dyDescent="0.3"/>
    <row r="125" spans="1:3" x14ac:dyDescent="0.25">
      <c r="A125" s="17" t="s">
        <v>140</v>
      </c>
      <c r="B125" s="22"/>
      <c r="C125" s="23"/>
    </row>
    <row r="126" spans="1:3" x14ac:dyDescent="0.25">
      <c r="A126" s="21"/>
      <c r="B126" s="12" t="s">
        <v>145</v>
      </c>
      <c r="C126" s="13" t="s">
        <v>146</v>
      </c>
    </row>
    <row r="127" spans="1:3" x14ac:dyDescent="0.25">
      <c r="A127" s="14" t="s">
        <v>141</v>
      </c>
      <c r="B127" s="32">
        <f>COUNTIF('Families - end'!K$2:K$101,"1")</f>
        <v>0</v>
      </c>
      <c r="C127" s="29" t="e">
        <f>SUM(100*(B127/(COUNT('Families - end'!K$2:K$101))))</f>
        <v>#DIV/0!</v>
      </c>
    </row>
    <row r="128" spans="1:3" x14ac:dyDescent="0.25">
      <c r="A128" s="14" t="s">
        <v>142</v>
      </c>
      <c r="B128" s="32">
        <f>COUNTIF('Families - end'!K$2:K$101,"2")</f>
        <v>0</v>
      </c>
      <c r="C128" s="29" t="e">
        <f>SUM(100*(B128/(COUNT('Families - end'!K$2:K$101))))</f>
        <v>#DIV/0!</v>
      </c>
    </row>
    <row r="129" spans="1:3" x14ac:dyDescent="0.25">
      <c r="A129" s="14" t="s">
        <v>143</v>
      </c>
      <c r="B129" s="32">
        <f>COUNTIF('Families - end'!K$2:K$101,"3")</f>
        <v>0</v>
      </c>
      <c r="C129" s="29" t="e">
        <f>SUM(100*(B129/(COUNT('Families - end'!K$2:K$101))))</f>
        <v>#DIV/0!</v>
      </c>
    </row>
    <row r="130" spans="1:3" ht="15.75" thickBot="1" x14ac:dyDescent="0.3">
      <c r="A130" s="15" t="s">
        <v>144</v>
      </c>
      <c r="B130" s="33">
        <f>COUNTIF('Families - end'!K$2:K$101,"4")</f>
        <v>0</v>
      </c>
      <c r="C130" s="31" t="e">
        <f>SUM(100*(B130/(COUNT('Families - end'!K$2:K$101))))</f>
        <v>#DIV/0!</v>
      </c>
    </row>
    <row r="138" spans="1:3" ht="15.75" thickBot="1" x14ac:dyDescent="0.3"/>
    <row r="139" spans="1:3" x14ac:dyDescent="0.25">
      <c r="A139" s="17" t="s">
        <v>171</v>
      </c>
      <c r="B139" s="22"/>
      <c r="C139" s="23"/>
    </row>
    <row r="140" spans="1:3" x14ac:dyDescent="0.25">
      <c r="A140" s="21"/>
      <c r="B140" s="12" t="s">
        <v>145</v>
      </c>
      <c r="C140" s="13" t="s">
        <v>146</v>
      </c>
    </row>
    <row r="141" spans="1:3" x14ac:dyDescent="0.25">
      <c r="A141" s="14" t="s">
        <v>147</v>
      </c>
      <c r="B141" s="32">
        <f>COUNTIF('Families - end'!L$2:L$101,"1")</f>
        <v>0</v>
      </c>
      <c r="C141" s="29" t="e">
        <f>SUM(100*(B141/(COUNT('Families - end'!L$2:L$101))))</f>
        <v>#DIV/0!</v>
      </c>
    </row>
    <row r="142" spans="1:3" ht="15.75" thickBot="1" x14ac:dyDescent="0.3">
      <c r="A142" s="15" t="s">
        <v>148</v>
      </c>
      <c r="B142" s="33">
        <f>COUNTIF('Families - end'!L$2:L$101,"2")</f>
        <v>0</v>
      </c>
      <c r="C142" s="31" t="e">
        <f>SUM(100*(B142/(COUNT('Families - end'!L$2:L$101))))</f>
        <v>#DIV/0!</v>
      </c>
    </row>
    <row r="150" spans="1:3" ht="15.75" thickBot="1" x14ac:dyDescent="0.3"/>
    <row r="151" spans="1:3" x14ac:dyDescent="0.25">
      <c r="A151" s="17" t="s">
        <v>151</v>
      </c>
      <c r="B151" s="22"/>
      <c r="C151" s="23"/>
    </row>
    <row r="152" spans="1:3" x14ac:dyDescent="0.25">
      <c r="A152" s="21"/>
      <c r="B152" s="12" t="s">
        <v>145</v>
      </c>
      <c r="C152" s="13" t="s">
        <v>146</v>
      </c>
    </row>
    <row r="153" spans="1:3" x14ac:dyDescent="0.25">
      <c r="A153" s="14" t="s">
        <v>152</v>
      </c>
      <c r="B153" s="32">
        <f>COUNT('Families - end'!M$2:M$101)</f>
        <v>0</v>
      </c>
      <c r="C153" s="29">
        <f>SUM(100*(B153/(COUNT('Families - end'!A$2:A$101))))</f>
        <v>0</v>
      </c>
    </row>
    <row r="154" spans="1:3" x14ac:dyDescent="0.25">
      <c r="A154" s="14" t="s">
        <v>153</v>
      </c>
      <c r="B154" s="32">
        <f>COUNT('Families - end'!N$2:N$101)</f>
        <v>0</v>
      </c>
      <c r="C154" s="29">
        <f>SUM(100*(B154/(COUNT('Families - end'!A$2:A$101))))</f>
        <v>0</v>
      </c>
    </row>
    <row r="155" spans="1:3" x14ac:dyDescent="0.25">
      <c r="A155" s="14" t="s">
        <v>154</v>
      </c>
      <c r="B155" s="32">
        <f>COUNT('Families - end'!O$2:O$101)</f>
        <v>0</v>
      </c>
      <c r="C155" s="29">
        <f>SUM(100*(B155/(COUNT('Families - end'!A$2:A$101))))</f>
        <v>0</v>
      </c>
    </row>
    <row r="156" spans="1:3" x14ac:dyDescent="0.25">
      <c r="A156" s="14" t="s">
        <v>155</v>
      </c>
      <c r="B156" s="32">
        <f>COUNT('Families - end'!P$2:P$101)</f>
        <v>0</v>
      </c>
      <c r="C156" s="29">
        <f>SUM(100*(B156/(COUNT('Families - end'!A$2:A$101))))</f>
        <v>0</v>
      </c>
    </row>
    <row r="157" spans="1:3" x14ac:dyDescent="0.25">
      <c r="A157" s="14" t="s">
        <v>156</v>
      </c>
      <c r="B157" s="32">
        <f>COUNT('Families - end'!Q$2:Q$101)</f>
        <v>0</v>
      </c>
      <c r="C157" s="29">
        <f>SUM(100*(B157/(COUNT('Families - end'!A$2:A$101))))</f>
        <v>0</v>
      </c>
    </row>
    <row r="158" spans="1:3" x14ac:dyDescent="0.25">
      <c r="A158" s="14" t="s">
        <v>157</v>
      </c>
      <c r="B158" s="32">
        <f>COUNT('Families - end'!R$2:R$101)</f>
        <v>0</v>
      </c>
      <c r="C158" s="29">
        <f>SUM(100*(B158/(COUNT('Families - end'!A$2:A$101))))</f>
        <v>0</v>
      </c>
    </row>
    <row r="159" spans="1:3" x14ac:dyDescent="0.25">
      <c r="A159" s="14" t="s">
        <v>158</v>
      </c>
      <c r="B159" s="32">
        <f>COUNT('Families - end'!S$2:S$101)</f>
        <v>0</v>
      </c>
      <c r="C159" s="29">
        <f>SUM(100*(B159/(COUNT('Families - end'!A$2:A$101))))</f>
        <v>0</v>
      </c>
    </row>
    <row r="160" spans="1:3" x14ac:dyDescent="0.25">
      <c r="A160" s="14" t="s">
        <v>159</v>
      </c>
      <c r="B160" s="32">
        <f>COUNT('Families - end'!T$2:T$101)</f>
        <v>0</v>
      </c>
      <c r="C160" s="29">
        <f>SUM(100*(B160/(COUNT('Families - end'!A$2:A$101))))</f>
        <v>0</v>
      </c>
    </row>
    <row r="161" spans="1:3" x14ac:dyDescent="0.25">
      <c r="A161" s="14" t="s">
        <v>160</v>
      </c>
      <c r="B161" s="32">
        <f>COUNT('Families - end'!U$2:U$101)</f>
        <v>0</v>
      </c>
      <c r="C161" s="29">
        <f>SUM(100*(B161/(COUNT('Families - end'!A$2:A$101))))</f>
        <v>0</v>
      </c>
    </row>
    <row r="162" spans="1:3" x14ac:dyDescent="0.25">
      <c r="A162" s="14" t="s">
        <v>161</v>
      </c>
      <c r="B162" s="32">
        <f>COUNT('Families - end'!V$2:V$101)</f>
        <v>0</v>
      </c>
      <c r="C162" s="29">
        <f>SUM(100*(B162/(COUNT('Families - end'!A$2:A$101))))</f>
        <v>0</v>
      </c>
    </row>
    <row r="163" spans="1:3" x14ac:dyDescent="0.25">
      <c r="A163" s="14" t="s">
        <v>162</v>
      </c>
      <c r="B163" s="32">
        <f>COUNT('Families - end'!W$2:W$101)</f>
        <v>0</v>
      </c>
      <c r="C163" s="29">
        <f>SUM(100*(B163/(COUNT('Families - end'!A$2:A$101))))</f>
        <v>0</v>
      </c>
    </row>
    <row r="164" spans="1:3" x14ac:dyDescent="0.25">
      <c r="A164" s="14" t="s">
        <v>163</v>
      </c>
      <c r="B164" s="32">
        <f>COUNT('Families - end'!X$2:X$101)</f>
        <v>0</v>
      </c>
      <c r="C164" s="29">
        <f>SUM(100*(B164/(COUNT('Families - end'!A$2:A$101))))</f>
        <v>0</v>
      </c>
    </row>
    <row r="165" spans="1:3" x14ac:dyDescent="0.25">
      <c r="A165" s="14" t="s">
        <v>164</v>
      </c>
      <c r="B165" s="32">
        <f>COUNT('Families - end'!Y$2:Y$101)</f>
        <v>0</v>
      </c>
      <c r="C165" s="29">
        <f>SUM(100*(B165/(COUNT('Families - end'!A$2:A$101))))</f>
        <v>0</v>
      </c>
    </row>
    <row r="166" spans="1:3" x14ac:dyDescent="0.25">
      <c r="A166" s="14" t="s">
        <v>165</v>
      </c>
      <c r="B166" s="32">
        <f>COUNT('Families - end'!Z$2:Z$101)</f>
        <v>0</v>
      </c>
      <c r="C166" s="29">
        <f>SUM(100*(B166/(COUNT('Families - end'!A$2:A$101))))</f>
        <v>0</v>
      </c>
    </row>
    <row r="167" spans="1:3" x14ac:dyDescent="0.25">
      <c r="A167" s="14" t="s">
        <v>166</v>
      </c>
      <c r="B167" s="32">
        <f>COUNT('Families - end'!AA$2:AA$101)</f>
        <v>0</v>
      </c>
      <c r="C167" s="29">
        <f>SUM(100*(B167/(COUNT('Families - end'!A$2:A$101))))</f>
        <v>0</v>
      </c>
    </row>
    <row r="168" spans="1:3" x14ac:dyDescent="0.25">
      <c r="A168" s="14" t="s">
        <v>170</v>
      </c>
      <c r="B168" s="32">
        <f>COUNT('Families - end'!AB$2:AB$101)</f>
        <v>0</v>
      </c>
      <c r="C168" s="29">
        <f>SUM(100*(B168/(COUNT('Families - end'!A$2:A$101))))</f>
        <v>0</v>
      </c>
    </row>
    <row r="169" spans="1:3" x14ac:dyDescent="0.25">
      <c r="A169" s="14" t="s">
        <v>167</v>
      </c>
      <c r="B169" s="32">
        <f>COUNT('Families - end'!AC$2:AC$101)</f>
        <v>0</v>
      </c>
      <c r="C169" s="29">
        <f>SUM(100*(B169/(COUNT('Families - end'!A$2:A$101))))</f>
        <v>0</v>
      </c>
    </row>
    <row r="170" spans="1:3" x14ac:dyDescent="0.25">
      <c r="A170" s="14" t="s">
        <v>168</v>
      </c>
      <c r="B170" s="32">
        <f>COUNT('Families - end'!AD$2:AD$101)</f>
        <v>0</v>
      </c>
      <c r="C170" s="29">
        <f>SUM(100*(B170/(COUNT('Families - end'!A$2:A$101))))</f>
        <v>0</v>
      </c>
    </row>
    <row r="171" spans="1:3" ht="15.75" thickBot="1" x14ac:dyDescent="0.3">
      <c r="A171" s="15" t="s">
        <v>169</v>
      </c>
      <c r="B171" s="33">
        <f>COUNT('Families - end'!AE$2:AE$101)</f>
        <v>0</v>
      </c>
      <c r="C171" s="31">
        <f>SUM(100*(B171/(COUNT('Families - end'!A$2:A$101))))</f>
        <v>0</v>
      </c>
    </row>
    <row r="175" spans="1:3" ht="15.75" thickBot="1" x14ac:dyDescent="0.3"/>
    <row r="176" spans="1:3" s="20" customFormat="1" x14ac:dyDescent="0.25">
      <c r="A176" s="17" t="s">
        <v>172</v>
      </c>
      <c r="B176" s="18"/>
      <c r="C176" s="19"/>
    </row>
    <row r="177" spans="1:3" s="20" customFormat="1" x14ac:dyDescent="0.25">
      <c r="A177" s="21"/>
      <c r="B177" s="12" t="s">
        <v>145</v>
      </c>
      <c r="C177" s="13" t="s">
        <v>146</v>
      </c>
    </row>
    <row r="178" spans="1:3" x14ac:dyDescent="0.25">
      <c r="A178" s="14" t="s">
        <v>173</v>
      </c>
      <c r="B178" s="32">
        <f>COUNTIF('Families - end'!AF$2:AF$101,"1")</f>
        <v>0</v>
      </c>
      <c r="C178" s="29" t="e">
        <f>SUM(100*(B178/(COUNT('Families - end'!AF$2:AF$101))))</f>
        <v>#DIV/0!</v>
      </c>
    </row>
    <row r="179" spans="1:3" x14ac:dyDescent="0.25">
      <c r="A179" s="14" t="s">
        <v>174</v>
      </c>
      <c r="B179" s="32">
        <f>COUNTIF('Families - end'!AF$2:AF$101,"2")</f>
        <v>0</v>
      </c>
      <c r="C179" s="29" t="e">
        <f>SUM(100*(B179/(COUNT('Families - end'!AF$2:AF$101))))</f>
        <v>#DIV/0!</v>
      </c>
    </row>
    <row r="180" spans="1:3" ht="15.75" thickBot="1" x14ac:dyDescent="0.3">
      <c r="A180" s="15" t="s">
        <v>175</v>
      </c>
      <c r="B180" s="33">
        <f>COUNTIF('Families - end'!AF$2:AF$101,"3")</f>
        <v>0</v>
      </c>
      <c r="C180" s="31" t="e">
        <f>SUM(100*(B180/(COUNT('Families - end'!AF$2:AF$101))))</f>
        <v>#DIV/0!</v>
      </c>
    </row>
    <row r="186" spans="1:3" ht="15.75" thickBot="1" x14ac:dyDescent="0.3"/>
    <row r="187" spans="1:3" s="20" customFormat="1" x14ac:dyDescent="0.25">
      <c r="A187" s="17" t="s">
        <v>176</v>
      </c>
      <c r="B187" s="18"/>
      <c r="C187" s="19"/>
    </row>
    <row r="188" spans="1:3" s="20" customFormat="1" x14ac:dyDescent="0.25">
      <c r="A188" s="21"/>
      <c r="B188" s="12" t="s">
        <v>145</v>
      </c>
      <c r="C188" s="13" t="s">
        <v>146</v>
      </c>
    </row>
    <row r="189" spans="1:3" x14ac:dyDescent="0.25">
      <c r="A189" s="14" t="s">
        <v>173</v>
      </c>
      <c r="B189" s="32">
        <f>COUNTIF('Families - end'!AG$2:AG$101,"1")</f>
        <v>0</v>
      </c>
      <c r="C189" s="29" t="e">
        <f>SUM(100*(B189/(COUNT('Families - end'!AG$2:AG$101))))</f>
        <v>#DIV/0!</v>
      </c>
    </row>
    <row r="190" spans="1:3" x14ac:dyDescent="0.25">
      <c r="A190" s="14" t="s">
        <v>177</v>
      </c>
      <c r="B190" s="32">
        <f>COUNTIF('Families - end'!AG$2:AG$101,"2")</f>
        <v>0</v>
      </c>
      <c r="C190" s="29" t="e">
        <f>SUM(100*(B190/(COUNT('Families - end'!AG$2:AG$101))))</f>
        <v>#DIV/0!</v>
      </c>
    </row>
    <row r="191" spans="1:3" ht="15.75" thickBot="1" x14ac:dyDescent="0.3">
      <c r="A191" s="15" t="s">
        <v>178</v>
      </c>
      <c r="B191" s="33">
        <f>COUNTIF('Families - end'!AG$2:AG$101,"3")</f>
        <v>0</v>
      </c>
      <c r="C191" s="31" t="e">
        <f>SUM(100*(B191/(COUNT('Families - end'!AG$2:AG$101))))</f>
        <v>#DIV/0!</v>
      </c>
    </row>
    <row r="197" spans="1:3" ht="15.75" thickBot="1" x14ac:dyDescent="0.3"/>
    <row r="198" spans="1:3" s="20" customFormat="1" x14ac:dyDescent="0.25">
      <c r="A198" s="17" t="s">
        <v>179</v>
      </c>
      <c r="B198" s="18"/>
      <c r="C198" s="19"/>
    </row>
    <row r="199" spans="1:3" s="20" customFormat="1" x14ac:dyDescent="0.25">
      <c r="A199" s="21"/>
      <c r="B199" s="12" t="s">
        <v>145</v>
      </c>
      <c r="C199" s="13" t="s">
        <v>146</v>
      </c>
    </row>
    <row r="200" spans="1:3" x14ac:dyDescent="0.25">
      <c r="A200" s="14" t="s">
        <v>180</v>
      </c>
      <c r="B200" s="32">
        <f>COUNTIF('Families - end'!AH$2:AH$101,"1")</f>
        <v>0</v>
      </c>
      <c r="C200" s="29" t="e">
        <f>SUM(100*(B200/(COUNT('Families - end'!AH$2:AH$101))))</f>
        <v>#DIV/0!</v>
      </c>
    </row>
    <row r="201" spans="1:3" x14ac:dyDescent="0.25">
      <c r="A201" s="14" t="s">
        <v>181</v>
      </c>
      <c r="B201" s="32">
        <f>COUNTIF('Families - end'!AH$2:AH$101,"2")</f>
        <v>0</v>
      </c>
      <c r="C201" s="29" t="e">
        <f>SUM(100*(B201/(COUNT('Families - end'!AH$2:AH$101))))</f>
        <v>#DIV/0!</v>
      </c>
    </row>
    <row r="202" spans="1:3" x14ac:dyDescent="0.25">
      <c r="A202" s="14" t="s">
        <v>182</v>
      </c>
      <c r="B202" s="32">
        <f>COUNTIF('Families - end'!AH$2:AH$101,"3")</f>
        <v>0</v>
      </c>
      <c r="C202" s="29" t="e">
        <f>SUM(100*(B202/(COUNT('Families - end'!AH$2:AH$101))))</f>
        <v>#DIV/0!</v>
      </c>
    </row>
    <row r="203" spans="1:3" ht="15.75" thickBot="1" x14ac:dyDescent="0.3">
      <c r="A203" s="15" t="s">
        <v>121</v>
      </c>
      <c r="B203" s="33">
        <f>COUNTIF('Families - end'!AH$2:AH$101,"4")</f>
        <v>0</v>
      </c>
      <c r="C203" s="31" t="e">
        <f>SUM(100*(B203/(COUNT('Families - end'!AH$2:AH$101))))</f>
        <v>#DIV/0!</v>
      </c>
    </row>
    <row r="211" spans="1:5" ht="15.75" thickBot="1" x14ac:dyDescent="0.3"/>
    <row r="212" spans="1:5" x14ac:dyDescent="0.25">
      <c r="A212" s="17" t="s">
        <v>183</v>
      </c>
      <c r="B212" s="22"/>
      <c r="C212" s="22"/>
      <c r="D212" s="22"/>
      <c r="E212" s="23"/>
    </row>
    <row r="213" spans="1:5" x14ac:dyDescent="0.25">
      <c r="A213" s="24" t="s">
        <v>197</v>
      </c>
      <c r="B213" s="12" t="s">
        <v>125</v>
      </c>
      <c r="C213" s="12" t="s">
        <v>126</v>
      </c>
      <c r="D213" s="12" t="s">
        <v>127</v>
      </c>
      <c r="E213" s="13" t="s">
        <v>128</v>
      </c>
    </row>
    <row r="214" spans="1:5" ht="30" x14ac:dyDescent="0.25">
      <c r="A214" s="25" t="s">
        <v>184</v>
      </c>
      <c r="B214" s="28">
        <f>SUM(100*(COUNTIF('Families - end'!AJ$2:AJ$102,"1")/COUNT('Families - end'!$A$2:$A$102)))</f>
        <v>0</v>
      </c>
      <c r="C214" s="28">
        <f>SUM(100*(COUNTIF('Families - end'!AJ$2:AJ$102,"2")/COUNT('Families - end'!$A$2:$A$102)))</f>
        <v>0</v>
      </c>
      <c r="D214" s="28">
        <f>SUM(100*(COUNTIF('Families - end'!AJ$2:AJ$102,"3")/COUNT('Families - end'!$A$2:$A$102)))</f>
        <v>0</v>
      </c>
      <c r="E214" s="34">
        <f>SUM(100*(COUNTIF('Families - end'!AJ$2:AJ$102,"4")/COUNT('Families - end'!$A$2:$A$102)))</f>
        <v>0</v>
      </c>
    </row>
    <row r="215" spans="1:5" ht="30" x14ac:dyDescent="0.25">
      <c r="A215" s="25" t="s">
        <v>185</v>
      </c>
      <c r="B215" s="28">
        <f>SUM(100*(COUNTIF('Families - end'!AK$2:AK$102,"1")/COUNT('Families - end'!$A$2:$A$102)))</f>
        <v>0</v>
      </c>
      <c r="C215" s="28">
        <f>SUM(100*(COUNTIF('Families - end'!AK$2:AK$102,"2")/COUNT('Families - end'!$A$2:$A$102)))</f>
        <v>0</v>
      </c>
      <c r="D215" s="28">
        <f>SUM(100*(COUNTIF('Families - end'!AK$2:AK$102,"3")/COUNT('Families - end'!$A$2:$A$102)))</f>
        <v>0</v>
      </c>
      <c r="E215" s="34">
        <f>SUM(100*(COUNTIF('Families - end'!AK$2:AK$102,"4")/COUNT('Families - end'!$A$2:$A$102)))</f>
        <v>0</v>
      </c>
    </row>
    <row r="216" spans="1:5" ht="45" x14ac:dyDescent="0.25">
      <c r="A216" s="25" t="s">
        <v>186</v>
      </c>
      <c r="B216" s="28">
        <f>SUM(100*(COUNTIF('Families - end'!AL$2:AL$102,"1")/COUNT('Families - end'!$A$2:$A$102)))</f>
        <v>0</v>
      </c>
      <c r="C216" s="28">
        <f>SUM(100*(COUNTIF('Families - end'!AL$2:AL$102,"2")/COUNT('Families - end'!$A$2:$A$102)))</f>
        <v>0</v>
      </c>
      <c r="D216" s="28">
        <f>SUM(100*(COUNTIF('Families - end'!AL$2:AL$102,"3")/COUNT('Families - end'!$A$2:$A$102)))</f>
        <v>0</v>
      </c>
      <c r="E216" s="29">
        <f>SUM(100*(COUNTIF('Families - end'!AL$2:AL$102,"4")/COUNT('Families - end'!$A$2:$A$102)))</f>
        <v>0</v>
      </c>
    </row>
    <row r="217" spans="1:5" ht="30" x14ac:dyDescent="0.25">
      <c r="A217" s="25" t="s">
        <v>187</v>
      </c>
      <c r="B217" s="28">
        <f>SUM(100*(COUNTIF('Families - end'!AM$2:AM$102,"1")/COUNT('Families - end'!$A$2:$A$102)))</f>
        <v>0</v>
      </c>
      <c r="C217" s="28">
        <f>SUM(100*(COUNTIF('Families - end'!AM$2:AM$102,"2")/COUNT('Families - end'!$A$2:$A$102)))</f>
        <v>0</v>
      </c>
      <c r="D217" s="28">
        <f>SUM(100*(COUNTIF('Families - end'!AM$2:AM$102,"3")/COUNT('Families - end'!$A$2:$A$102)))</f>
        <v>0</v>
      </c>
      <c r="E217" s="29">
        <f>SUM(100*(COUNTIF('Families - end'!AM$2:AM$102,"4")/COUNT('Families - end'!$A$2:$A$102)))</f>
        <v>0</v>
      </c>
    </row>
    <row r="218" spans="1:5" ht="30" x14ac:dyDescent="0.25">
      <c r="A218" s="25" t="s">
        <v>188</v>
      </c>
      <c r="B218" s="28">
        <f>SUM(100*(COUNTIF('Families - end'!AN$2:AN$102,"1")/COUNT('Families - end'!$A$2:$A$102)))</f>
        <v>0</v>
      </c>
      <c r="C218" s="28">
        <f>SUM(100*(COUNTIF('Families - end'!AN$2:AN$102,"2")/COUNT('Families - end'!$A$2:$A$102)))</f>
        <v>0</v>
      </c>
      <c r="D218" s="28">
        <f>SUM(100*(COUNTIF('Families - end'!AN$2:AN$102,"3")/COUNT('Families - end'!$A$2:$A$102)))</f>
        <v>0</v>
      </c>
      <c r="E218" s="29">
        <f>SUM(100*(COUNTIF('Families - end'!AN$2:AN$102,"4")/COUNT('Families - end'!$A$2:$A$102)))</f>
        <v>0</v>
      </c>
    </row>
    <row r="219" spans="1:5" ht="30" x14ac:dyDescent="0.25">
      <c r="A219" s="25" t="s">
        <v>189</v>
      </c>
      <c r="B219" s="28">
        <f>SUM(100*(COUNTIF('Families - end'!AO$2:AO$102,"1")/COUNT('Families - end'!$A$2:$A$102)))</f>
        <v>0</v>
      </c>
      <c r="C219" s="28">
        <f>SUM(100*(COUNTIF('Families - end'!AO$2:AO$102,"2")/COUNT('Families - end'!$A$2:$A$102)))</f>
        <v>0</v>
      </c>
      <c r="D219" s="28">
        <f>SUM(100*(COUNTIF('Families - end'!AO$2:AO$102,"3")/COUNT('Families - end'!$A$2:$A$102)))</f>
        <v>0</v>
      </c>
      <c r="E219" s="29">
        <f>SUM(100*(COUNTIF('Families - end'!AO$2:AO$102,"4")/COUNT('Families - end'!$A$2:$A$102)))</f>
        <v>0</v>
      </c>
    </row>
    <row r="220" spans="1:5" ht="45" x14ac:dyDescent="0.25">
      <c r="A220" s="25" t="s">
        <v>190</v>
      </c>
      <c r="B220" s="28">
        <f>SUM(100*(COUNTIF('Families - end'!AP$2:AP$102,"1")/COUNT('Families - end'!$A$2:$A$102)))</f>
        <v>0</v>
      </c>
      <c r="C220" s="28">
        <f>SUM(100*(COUNTIF('Families - end'!AP$2:AP$102,"2")/COUNT('Families - end'!$A$2:$A$102)))</f>
        <v>0</v>
      </c>
      <c r="D220" s="28">
        <f>SUM(100*(COUNTIF('Families - end'!AP$2:AP$102,"3")/COUNT('Families - end'!$A$2:$A$102)))</f>
        <v>0</v>
      </c>
      <c r="E220" s="29">
        <f>SUM(100*(COUNTIF('Families - end'!AP$2:AP$102,"4")/COUNT('Families - end'!$A$2:$A$102)))</f>
        <v>0</v>
      </c>
    </row>
    <row r="221" spans="1:5" ht="30" x14ac:dyDescent="0.25">
      <c r="A221" s="25" t="s">
        <v>191</v>
      </c>
      <c r="B221" s="28">
        <f>SUM(100*(COUNTIF('Families - end'!AQ$2:AQ$102,"1")/COUNT('Families - end'!$A$2:$A$102)))</f>
        <v>0</v>
      </c>
      <c r="C221" s="28">
        <f>SUM(100*(COUNTIF('Families - end'!AQ$2:AQ$102,"2")/COUNT('Families - end'!$A$2:$A$102)))</f>
        <v>0</v>
      </c>
      <c r="D221" s="28">
        <f>SUM(100*(COUNTIF('Families - end'!AQ$2:AQ$102,"3")/COUNT('Families - end'!$A$2:$A$102)))</f>
        <v>0</v>
      </c>
      <c r="E221" s="29">
        <f>SUM(100*(COUNTIF('Families - end'!AQ$2:AQ$102,"4")/COUNT('Families - end'!$A$2:$A$102)))</f>
        <v>0</v>
      </c>
    </row>
    <row r="222" spans="1:5" ht="45" x14ac:dyDescent="0.25">
      <c r="A222" s="25" t="s">
        <v>192</v>
      </c>
      <c r="B222" s="28">
        <f>SUM(100*(COUNTIF('Families - end'!AR$2:AR$102,"1")/COUNT('Families - end'!$A$2:$A$102)))</f>
        <v>0</v>
      </c>
      <c r="C222" s="28">
        <f>SUM(100*(COUNTIF('Families - end'!AR$2:AR$102,"2")/COUNT('Families - end'!$A$2:$A$102)))</f>
        <v>0</v>
      </c>
      <c r="D222" s="28">
        <f>SUM(100*(COUNTIF('Families - end'!AR$2:AR$102,"3")/COUNT('Families - end'!$A$2:$A$102)))</f>
        <v>0</v>
      </c>
      <c r="E222" s="29">
        <f>SUM(100*(COUNTIF('Families - end'!AR$2:AR$102,"4")/COUNT('Families - end'!$A$2:$A$102)))</f>
        <v>0</v>
      </c>
    </row>
    <row r="223" spans="1:5" ht="60" x14ac:dyDescent="0.25">
      <c r="A223" s="25" t="s">
        <v>193</v>
      </c>
      <c r="B223" s="28">
        <f>SUM(100*(COUNTIF('Families - end'!AS$2:AS$102,"1")/COUNT('Families - end'!$A$2:$A$102)))</f>
        <v>0</v>
      </c>
      <c r="C223" s="28">
        <f>SUM(100*(COUNTIF('Families - end'!AS$2:AS$102,"2")/COUNT('Families - end'!$A$2:$A$102)))</f>
        <v>0</v>
      </c>
      <c r="D223" s="28">
        <f>SUM(100*(COUNTIF('Families - end'!AS$2:AS$102,"3")/COUNT('Families - end'!$A$2:$A$102)))</f>
        <v>0</v>
      </c>
      <c r="E223" s="29">
        <f>SUM(100*(COUNTIF('Families - end'!AS$2:AS$102,"4")/COUNT('Families - end'!$A$2:$A$102)))</f>
        <v>0</v>
      </c>
    </row>
    <row r="224" spans="1:5" ht="60" x14ac:dyDescent="0.25">
      <c r="A224" s="25" t="s">
        <v>194</v>
      </c>
      <c r="B224" s="28">
        <f>SUM(100*(COUNTIF('Families - end'!AT$2:AT$102,"1")/COUNT('Families - end'!$A$2:$A$102)))</f>
        <v>0</v>
      </c>
      <c r="C224" s="28">
        <f>SUM(100*(COUNTIF('Families - end'!AT$2:AT$102,"2")/COUNT('Families - end'!$A$2:$A$102)))</f>
        <v>0</v>
      </c>
      <c r="D224" s="28">
        <f>SUM(100*(COUNTIF('Families - end'!AT$2:AT$102,"3")/COUNT('Families - end'!$A$2:$A$102)))</f>
        <v>0</v>
      </c>
      <c r="E224" s="29">
        <f>SUM(100*(COUNTIF('Families - end'!AT$2:AT$102,"4")/COUNT('Families - end'!$A$2:$A$102)))</f>
        <v>0</v>
      </c>
    </row>
    <row r="225" spans="1:5" ht="45" x14ac:dyDescent="0.25">
      <c r="A225" s="25" t="s">
        <v>195</v>
      </c>
      <c r="B225" s="28">
        <f>SUM(100*(COUNTIF('Families - end'!AU$2:AU$102,"1")/COUNT('Families - end'!$A$2:$A$102)))</f>
        <v>0</v>
      </c>
      <c r="C225" s="28">
        <f>SUM(100*(COUNTIF('Families - end'!AU$2:AU$102,"2")/COUNT('Families - end'!$A$2:$A$102)))</f>
        <v>0</v>
      </c>
      <c r="D225" s="28">
        <f>SUM(100*(COUNTIF('Families - end'!AU$2:AU$102,"3")/COUNT('Families - end'!$A$2:$A$102)))</f>
        <v>0</v>
      </c>
      <c r="E225" s="29">
        <f>SUM(100*(COUNTIF('Families - end'!AU$2:AU$102,"4")/COUNT('Families - end'!$A$2:$A$102)))</f>
        <v>0</v>
      </c>
    </row>
    <row r="226" spans="1:5" ht="60.75" thickBot="1" x14ac:dyDescent="0.3">
      <c r="A226" s="26" t="s">
        <v>196</v>
      </c>
      <c r="B226" s="30">
        <f>SUM(100*(COUNTIF('Families - end'!AV$2:AV$102,"1")/COUNT('Families - end'!$A$2:$A$102)))</f>
        <v>0</v>
      </c>
      <c r="C226" s="30">
        <f>SUM(100*(COUNTIF('Families - end'!AV$2:AV$102,"2")/COUNT('Families - end'!$A$2:$A$102)))</f>
        <v>0</v>
      </c>
      <c r="D226" s="30">
        <f>SUM(100*(COUNTIF('Families - end'!AV$2:AV$102,"3")/COUNT('Families - end'!$A$2:$A$102)))</f>
        <v>0</v>
      </c>
      <c r="E226" s="31">
        <f>SUM(100*(COUNTIF('Families - end'!AV$2:AV$102,"4")/COUNT('Families - end'!$A$2:$A$102)))</f>
        <v>0</v>
      </c>
    </row>
    <row r="229" spans="1:5" ht="15.75" thickBot="1" x14ac:dyDescent="0.3"/>
    <row r="230" spans="1:5" x14ac:dyDescent="0.25">
      <c r="A230" s="27" t="s">
        <v>198</v>
      </c>
      <c r="B230" s="22"/>
      <c r="C230" s="23"/>
    </row>
    <row r="231" spans="1:5" x14ac:dyDescent="0.25">
      <c r="A231" s="21" t="s">
        <v>199</v>
      </c>
      <c r="B231" s="12" t="s">
        <v>145</v>
      </c>
      <c r="C231" s="13" t="s">
        <v>146</v>
      </c>
    </row>
    <row r="232" spans="1:5" x14ac:dyDescent="0.25">
      <c r="A232" s="14" t="s">
        <v>200</v>
      </c>
      <c r="B232" s="32">
        <f>COUNTIF('Families - end'!AW$2:AW$101,"1")</f>
        <v>0</v>
      </c>
      <c r="C232" s="29">
        <f>SUM(100*(B232/COUNT('Families - end'!A$2:A$101)))</f>
        <v>0</v>
      </c>
    </row>
    <row r="233" spans="1:5" x14ac:dyDescent="0.25">
      <c r="A233" s="14" t="s">
        <v>201</v>
      </c>
      <c r="B233" s="32">
        <f>COUNTIF('Families - end'!AW$2:AW$101,"2")</f>
        <v>0</v>
      </c>
      <c r="C233" s="29">
        <f>SUM(100*(B233/COUNT('Families - end'!A$2:A$101)))</f>
        <v>0</v>
      </c>
    </row>
    <row r="234" spans="1:5" x14ac:dyDescent="0.25">
      <c r="A234" s="14" t="s">
        <v>202</v>
      </c>
      <c r="B234" s="32">
        <f>COUNTIF('Families - end'!AW$2:AW$101,"3")</f>
        <v>0</v>
      </c>
      <c r="C234" s="29">
        <f>SUM(100*(B234/COUNT('Families - end'!A$2:A$101)))</f>
        <v>0</v>
      </c>
    </row>
    <row r="235" spans="1:5" x14ac:dyDescent="0.25">
      <c r="A235" s="14" t="s">
        <v>203</v>
      </c>
      <c r="B235" s="32">
        <f>COUNTIF('Families - end'!AW$2:AW$101,"4")</f>
        <v>0</v>
      </c>
      <c r="C235" s="29">
        <f>SUM(100*(B235/COUNT('Families - end'!A$2:A$101)))</f>
        <v>0</v>
      </c>
    </row>
    <row r="236" spans="1:5" x14ac:dyDescent="0.25">
      <c r="A236" s="14" t="s">
        <v>204</v>
      </c>
      <c r="B236" s="32">
        <f>COUNTIF('Families - end'!AW$2:AW$101,"5")</f>
        <v>0</v>
      </c>
      <c r="C236" s="29">
        <f>SUM(100*(B236/COUNT('Families - end'!A$2:A$101)))</f>
        <v>0</v>
      </c>
    </row>
    <row r="237" spans="1:5" x14ac:dyDescent="0.25">
      <c r="A237" s="14" t="s">
        <v>205</v>
      </c>
      <c r="B237" s="32">
        <f>COUNTIF('Families - end'!AW$2:AW$101,"6")</f>
        <v>0</v>
      </c>
      <c r="C237" s="29">
        <f>SUM(100*(B237/COUNT('Families - end'!A$2:A$101)))</f>
        <v>0</v>
      </c>
    </row>
    <row r="238" spans="1:5" x14ac:dyDescent="0.25">
      <c r="A238" s="14" t="s">
        <v>206</v>
      </c>
      <c r="B238" s="32">
        <f>COUNTIF('Families - end'!AW$2:AW$101,"7")</f>
        <v>0</v>
      </c>
      <c r="C238" s="29">
        <f>SUM(100*(B238/COUNT('Families - end'!A$2:A$101)))</f>
        <v>0</v>
      </c>
    </row>
    <row r="239" spans="1:5" ht="15.75" thickBot="1" x14ac:dyDescent="0.3">
      <c r="A239" s="15" t="s">
        <v>207</v>
      </c>
      <c r="B239" s="33">
        <f>COUNTIF('Families - end'!AW$2:AW$101,"8")</f>
        <v>0</v>
      </c>
      <c r="C239" s="31">
        <f>SUM(100*(B239/COUNT('Families - end'!A$2:A$101)))</f>
        <v>0</v>
      </c>
    </row>
  </sheetData>
  <sheetProtection algorithmName="SHA-512" hashValue="D8Q2XedpHRaJ2sKZJay6rgldQqMrgzzPP9A+/Hn5uvrR/D1YQwxdsWkHtm8lKLhBh2sc6JxsNBfF5XWkXqJRTw==" saltValue="6iA/iRiDaBA6ykxLFpxPl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4"/>
  <sheetViews>
    <sheetView zoomScale="70" zoomScaleNormal="70" workbookViewId="0">
      <selection activeCell="B6" sqref="B6"/>
    </sheetView>
  </sheetViews>
  <sheetFormatPr defaultRowHeight="15" x14ac:dyDescent="0.25"/>
  <cols>
    <col min="1" max="1" width="37.42578125" style="7" customWidth="1"/>
    <col min="2" max="6" width="20" style="7" customWidth="1"/>
    <col min="7" max="16384" width="9.140625" style="7"/>
  </cols>
  <sheetData>
    <row r="1" spans="1:3" ht="23.25" x14ac:dyDescent="0.35">
      <c r="A1" s="6" t="s">
        <v>209</v>
      </c>
      <c r="C1" s="7" t="s">
        <v>259</v>
      </c>
    </row>
    <row r="3" spans="1:3" ht="24" thickBot="1" x14ac:dyDescent="0.4">
      <c r="A3" s="6" t="s">
        <v>228</v>
      </c>
    </row>
    <row r="4" spans="1:3" x14ac:dyDescent="0.25">
      <c r="A4" s="17" t="s">
        <v>210</v>
      </c>
      <c r="B4" s="22"/>
      <c r="C4" s="23"/>
    </row>
    <row r="5" spans="1:3" x14ac:dyDescent="0.25">
      <c r="A5" s="21"/>
      <c r="B5" s="12" t="s">
        <v>145</v>
      </c>
      <c r="C5" s="13" t="s">
        <v>146</v>
      </c>
    </row>
    <row r="6" spans="1:3" x14ac:dyDescent="0.25">
      <c r="A6" s="14" t="s">
        <v>211</v>
      </c>
      <c r="B6" s="32">
        <f>COUNTIF('Volunteers - start'!C$2:C$101,"1")</f>
        <v>0</v>
      </c>
      <c r="C6" s="29" t="e">
        <f>SUM(100*(B6/COUNT('Volunteers - start'!C$2:C$101)))</f>
        <v>#DIV/0!</v>
      </c>
    </row>
    <row r="7" spans="1:3" ht="15.75" thickBot="1" x14ac:dyDescent="0.3">
      <c r="A7" s="15" t="s">
        <v>148</v>
      </c>
      <c r="B7" s="33">
        <f>COUNTIF('Volunteers - start'!C$2:C$101,"2")</f>
        <v>0</v>
      </c>
      <c r="C7" s="31" t="e">
        <f>SUM(100*(B7/COUNT('Volunteers - start'!C$2:C$101)))</f>
        <v>#DIV/0!</v>
      </c>
    </row>
    <row r="18" spans="1:5" ht="15.75" thickBot="1" x14ac:dyDescent="0.3"/>
    <row r="19" spans="1:5" x14ac:dyDescent="0.25">
      <c r="A19" s="17" t="s">
        <v>235</v>
      </c>
      <c r="B19" s="22"/>
      <c r="C19" s="22"/>
      <c r="D19" s="22"/>
      <c r="E19" s="23"/>
    </row>
    <row r="20" spans="1:5" x14ac:dyDescent="0.25">
      <c r="A20" s="24" t="s">
        <v>197</v>
      </c>
      <c r="B20" s="12" t="s">
        <v>125</v>
      </c>
      <c r="C20" s="12" t="s">
        <v>126</v>
      </c>
      <c r="D20" s="12" t="s">
        <v>127</v>
      </c>
      <c r="E20" s="13" t="s">
        <v>128</v>
      </c>
    </row>
    <row r="21" spans="1:5" x14ac:dyDescent="0.25">
      <c r="A21" s="14" t="s">
        <v>236</v>
      </c>
      <c r="B21" s="28" t="e">
        <f>SUM(100*(COUNTIF('Volunteers - start'!$Z$2:$Z$101,"1")/COUNT('Volunteers - start'!$Z$2:$Z$101)))</f>
        <v>#DIV/0!</v>
      </c>
      <c r="C21" s="28" t="e">
        <f>SUM(100*(COUNTIF('Volunteers - start'!$Z$2:$Z$101,"2")/COUNT('Volunteers - start'!$Z$2:$Z$101)))</f>
        <v>#DIV/0!</v>
      </c>
      <c r="D21" s="28" t="e">
        <f>SUM(100*(COUNTIF('Volunteers - start'!$Z$2:$Z$101,"3")/COUNT('Volunteers - start'!$Z$2:$Z$101)))</f>
        <v>#DIV/0!</v>
      </c>
      <c r="E21" s="29" t="e">
        <f>SUM(100*(COUNTIF('Volunteers - start'!$Z$2:$Z$101,"4")/COUNT('Volunteers - start'!$Z$2:$Z$101)))</f>
        <v>#DIV/0!</v>
      </c>
    </row>
    <row r="22" spans="1:5" x14ac:dyDescent="0.25">
      <c r="A22" s="14" t="s">
        <v>237</v>
      </c>
      <c r="B22" s="28" t="e">
        <f>SUM(100*(COUNTIF('Volunteers - start'!$AA$2:$AA$101,"1")/COUNT('Volunteers - start'!$AA$2:$AA$101)))</f>
        <v>#DIV/0!</v>
      </c>
      <c r="C22" s="28" t="e">
        <f>SUM(100*(COUNTIF('Volunteers - start'!$AA$2:$AA$101,"2")/COUNT('Volunteers - start'!$AA$2:$AA$101)))</f>
        <v>#DIV/0!</v>
      </c>
      <c r="D22" s="28" t="e">
        <f>SUM(100*(COUNTIF('Volunteers - start'!$AA$2:$AA$101,"3")/COUNT('Volunteers - start'!$AA$2:$AA$101)))</f>
        <v>#DIV/0!</v>
      </c>
      <c r="E22" s="29" t="e">
        <f>SUM(100*(COUNTIF('Volunteers - start'!$AA$2:$AA$101,"4")/COUNT('Volunteers - start'!$AA$2:$AA$101)))</f>
        <v>#DIV/0!</v>
      </c>
    </row>
    <row r="23" spans="1:5" x14ac:dyDescent="0.25">
      <c r="A23" s="14" t="s">
        <v>238</v>
      </c>
      <c r="B23" s="28" t="e">
        <f>SUM(100*(COUNTIF('Volunteers - start'!$AB$2:$AB$101,"1")/COUNT('Volunteers - start'!$AB$2:$AB$101)))</f>
        <v>#DIV/0!</v>
      </c>
      <c r="C23" s="28" t="e">
        <f>SUM(100*(COUNTIF('Volunteers - start'!$AB$2:$AB$101,"2")/COUNT('Volunteers - start'!$AB$2:$AB$101)))</f>
        <v>#DIV/0!</v>
      </c>
      <c r="D23" s="28" t="e">
        <f>SUM(100*(COUNTIF('Volunteers - start'!$AB$2:$AB$101,"3")/COUNT('Volunteers - start'!$AB$2:$AB$101)))</f>
        <v>#DIV/0!</v>
      </c>
      <c r="E23" s="29" t="e">
        <f>SUM(100*(COUNTIF('Volunteers - start'!$AB$2:$AB$101,"4")/COUNT('Volunteers - start'!$AB$2:$AB$101)))</f>
        <v>#DIV/0!</v>
      </c>
    </row>
    <row r="24" spans="1:5" ht="15.75" thickBot="1" x14ac:dyDescent="0.3">
      <c r="A24" s="15" t="s">
        <v>239</v>
      </c>
      <c r="B24" s="30" t="e">
        <f>SUM(100*(COUNTIF('Volunteers - start'!$AC$2:$AC$101,"1")/COUNT('Volunteers - start'!$AC$2:$AC$101)))</f>
        <v>#DIV/0!</v>
      </c>
      <c r="C24" s="30" t="e">
        <f>SUM(100*(COUNTIF('Volunteers - start'!$AC$2:$AC$101,"2")/COUNT('Volunteers - start'!$AC$2:$AC$101)))</f>
        <v>#DIV/0!</v>
      </c>
      <c r="D24" s="30" t="e">
        <f>SUM(100*(COUNTIF('Volunteers - start'!$AC$2:$AC$101,"3")/COUNT('Volunteers - start'!$AC$2:$AC$101)))</f>
        <v>#DIV/0!</v>
      </c>
      <c r="E24" s="31" t="e">
        <f>SUM(100*(COUNTIF('Volunteers - start'!$AC$2:$AC$101,"4")/COUNT('Volunteers - start'!$AC$2:$AC$101)))</f>
        <v>#DIV/0!</v>
      </c>
    </row>
    <row r="37" spans="1:3" ht="24" thickBot="1" x14ac:dyDescent="0.4">
      <c r="A37" s="6" t="s">
        <v>229</v>
      </c>
    </row>
    <row r="38" spans="1:3" x14ac:dyDescent="0.25">
      <c r="A38" s="17" t="s">
        <v>212</v>
      </c>
      <c r="B38" s="22"/>
      <c r="C38" s="23"/>
    </row>
    <row r="39" spans="1:3" x14ac:dyDescent="0.25">
      <c r="A39" s="24" t="s">
        <v>197</v>
      </c>
      <c r="B39" s="12" t="s">
        <v>230</v>
      </c>
      <c r="C39" s="13" t="s">
        <v>231</v>
      </c>
    </row>
    <row r="40" spans="1:3" x14ac:dyDescent="0.25">
      <c r="A40" s="14" t="s">
        <v>141</v>
      </c>
      <c r="B40" s="28" t="e">
        <f>SUM(100*(COUNTIF('Volunteers - start'!E$2:E$101,"1")/COUNT('Volunteers - start'!E$2:E$101)))</f>
        <v>#DIV/0!</v>
      </c>
      <c r="C40" s="29" t="e">
        <f>SUM(100*(COUNTIF('Volunteers - end'!C$2:C$101,"1")/COUNT('Volunteers - end'!C$2:C$101)))</f>
        <v>#DIV/0!</v>
      </c>
    </row>
    <row r="41" spans="1:3" x14ac:dyDescent="0.25">
      <c r="A41" s="14" t="s">
        <v>142</v>
      </c>
      <c r="B41" s="28" t="e">
        <f>SUM(100*(COUNTIF('Volunteers - start'!E$2:E$101,"2")/COUNT('Volunteers - start'!E$2:E$101)))</f>
        <v>#DIV/0!</v>
      </c>
      <c r="C41" s="29" t="e">
        <f>SUM(100*(COUNTIF('Volunteers - end'!C$2:C$101,"2")/COUNT('Volunteers - end'!C$2:C$101)))</f>
        <v>#DIV/0!</v>
      </c>
    </row>
    <row r="42" spans="1:3" x14ac:dyDescent="0.25">
      <c r="A42" s="14" t="s">
        <v>143</v>
      </c>
      <c r="B42" s="28" t="e">
        <f>SUM(100*(COUNTIF('Volunteers - start'!E$2:E$101,"3")/COUNT('Volunteers - start'!E$2:E$101)))</f>
        <v>#DIV/0!</v>
      </c>
      <c r="C42" s="29" t="e">
        <f>SUM(100*(COUNTIF('Volunteers - end'!C$2:C$101,"3")/COUNT('Volunteers - end'!C$2:C$101)))</f>
        <v>#DIV/0!</v>
      </c>
    </row>
    <row r="43" spans="1:3" ht="15.75" thickBot="1" x14ac:dyDescent="0.3">
      <c r="A43" s="15" t="s">
        <v>213</v>
      </c>
      <c r="B43" s="30" t="e">
        <f>SUM(100*(COUNTIF('Volunteers - start'!E$2:E$101,"4")/COUNT('Volunteers - start'!E$2:E$101)))</f>
        <v>#DIV/0!</v>
      </c>
      <c r="C43" s="31" t="e">
        <f>SUM(100*(COUNTIF('Volunteers - end'!C$2:C$101,"4")/COUNT('Volunteers - end'!C$2:C$101)))</f>
        <v>#DIV/0!</v>
      </c>
    </row>
    <row r="51" spans="1:3" ht="15.75" thickBot="1" x14ac:dyDescent="0.3"/>
    <row r="52" spans="1:3" x14ac:dyDescent="0.25">
      <c r="A52" s="17" t="s">
        <v>214</v>
      </c>
      <c r="B52" s="22"/>
      <c r="C52" s="23"/>
    </row>
    <row r="53" spans="1:3" x14ac:dyDescent="0.25">
      <c r="A53" s="24" t="s">
        <v>197</v>
      </c>
      <c r="B53" s="12" t="s">
        <v>233</v>
      </c>
      <c r="C53" s="13" t="s">
        <v>234</v>
      </c>
    </row>
    <row r="54" spans="1:3" x14ac:dyDescent="0.25">
      <c r="A54" s="14" t="s">
        <v>152</v>
      </c>
      <c r="B54" s="28">
        <f>SUM(100*(COUNTIF('Volunteers - start'!F$2:F$101,"1")/COUNT('Volunteers - start'!A$2:A$101)))</f>
        <v>0</v>
      </c>
      <c r="C54" s="29">
        <f>SUM(100*(COUNTIF('Volunteers - end'!D$2:D$101,"1")/COUNT('Volunteers - end'!A$2:A$101)))</f>
        <v>0</v>
      </c>
    </row>
    <row r="55" spans="1:3" x14ac:dyDescent="0.25">
      <c r="A55" s="14" t="s">
        <v>153</v>
      </c>
      <c r="B55" s="28">
        <f>SUM(100*(COUNTIF('Volunteers - start'!G$2:G$101,"1")/COUNT('Volunteers - start'!A$2:A$101)))</f>
        <v>0</v>
      </c>
      <c r="C55" s="29">
        <f>SUM(100*(COUNTIF('Volunteers - end'!E$2:E$101,"1")/COUNT('Volunteers - end'!A$2:A$101)))</f>
        <v>0</v>
      </c>
    </row>
    <row r="56" spans="1:3" x14ac:dyDescent="0.25">
      <c r="A56" s="14" t="s">
        <v>154</v>
      </c>
      <c r="B56" s="28">
        <f>SUM(100*(COUNTIF('Volunteers - start'!H$2:H$101,"1")/COUNT('Volunteers - start'!A$2:A$101)))</f>
        <v>0</v>
      </c>
      <c r="C56" s="29">
        <f>SUM(100*(COUNTIF('Volunteers - end'!F$2:F$101,"1")/COUNT('Volunteers - end'!A$2:A$101)))</f>
        <v>0</v>
      </c>
    </row>
    <row r="57" spans="1:3" x14ac:dyDescent="0.25">
      <c r="A57" s="14" t="s">
        <v>155</v>
      </c>
      <c r="B57" s="28">
        <f>SUM(100*(COUNTIF('Volunteers - start'!I$2:I$101,"1")/COUNT('Volunteers - start'!A$2:A$101)))</f>
        <v>0</v>
      </c>
      <c r="C57" s="29">
        <f>SUM(100*(COUNTIF('Volunteers - end'!G$2:G$101,"1")/COUNT('Volunteers - end'!A$2:A$101)))</f>
        <v>0</v>
      </c>
    </row>
    <row r="58" spans="1:3" x14ac:dyDescent="0.25">
      <c r="A58" s="14" t="s">
        <v>156</v>
      </c>
      <c r="B58" s="28">
        <f>SUM(100*(COUNTIF('Volunteers - start'!J$2:J$101,"1")/COUNT('Volunteers - start'!A$2:A$101)))</f>
        <v>0</v>
      </c>
      <c r="C58" s="29">
        <f>SUM(100*(COUNTIF('Volunteers - end'!H$2:H$101,"1")/COUNT('Volunteers - end'!A$2:A$101)))</f>
        <v>0</v>
      </c>
    </row>
    <row r="59" spans="1:3" x14ac:dyDescent="0.25">
      <c r="A59" s="14" t="s">
        <v>215</v>
      </c>
      <c r="B59" s="28">
        <f>SUM(100*(COUNTIF('Volunteers - start'!K$2:K$101,"1")/COUNT('Volunteers - start'!A$2:A$101)))</f>
        <v>0</v>
      </c>
      <c r="C59" s="29">
        <f>SUM(100*(COUNTIF('Volunteers - end'!I$2:I$101,"1")/COUNT('Volunteers - end'!A$2:A$101)))</f>
        <v>0</v>
      </c>
    </row>
    <row r="60" spans="1:3" x14ac:dyDescent="0.25">
      <c r="A60" s="14" t="s">
        <v>216</v>
      </c>
      <c r="B60" s="28">
        <f>SUM(100*(COUNTIF('Volunteers - start'!L$2:L$101,"1")/COUNT('Volunteers - start'!A$2:A$101)))</f>
        <v>0</v>
      </c>
      <c r="C60" s="29">
        <f>SUM(100*(COUNTIF('Volunteers - end'!J$2:J$101,"1")/COUNT('Volunteers - end'!A$2:A$101)))</f>
        <v>0</v>
      </c>
    </row>
    <row r="61" spans="1:3" x14ac:dyDescent="0.25">
      <c r="A61" s="14" t="s">
        <v>217</v>
      </c>
      <c r="B61" s="28">
        <f>SUM(100*(COUNTIF('Volunteers - start'!M$2:M$101,"1")/COUNT('Volunteers - start'!A$2:A$101)))</f>
        <v>0</v>
      </c>
      <c r="C61" s="29">
        <f>SUM(100*(COUNTIF('Volunteers - end'!K$2:K$101,"1")/COUNT('Volunteers - end'!A$2:A$101)))</f>
        <v>0</v>
      </c>
    </row>
    <row r="62" spans="1:3" x14ac:dyDescent="0.25">
      <c r="A62" s="14" t="s">
        <v>218</v>
      </c>
      <c r="B62" s="28">
        <f>SUM(100*(COUNTIF('Volunteers - start'!N$2:N$101,"1")/COUNT('Volunteers - start'!A$2:A$101)))</f>
        <v>0</v>
      </c>
      <c r="C62" s="29">
        <f>SUM(100*(COUNTIF('Volunteers - end'!L$2:L$101,"1")/COUNT('Volunteers - end'!A$2:A$101)))</f>
        <v>0</v>
      </c>
    </row>
    <row r="63" spans="1:3" x14ac:dyDescent="0.25">
      <c r="A63" s="14" t="s">
        <v>219</v>
      </c>
      <c r="B63" s="28">
        <f>SUM(100*(COUNTIF('Volunteers - start'!O$2:O$101,"1")/COUNT('Volunteers - start'!A$2:A$101)))</f>
        <v>0</v>
      </c>
      <c r="C63" s="29">
        <f>SUM(100*(COUNTIF('Volunteers - end'!M$2:M$101,"1")/COUNT('Volunteers - end'!A$2:A$101)))</f>
        <v>0</v>
      </c>
    </row>
    <row r="64" spans="1:3" x14ac:dyDescent="0.25">
      <c r="A64" s="14" t="s">
        <v>220</v>
      </c>
      <c r="B64" s="28">
        <f>SUM(100*(COUNTIF('Volunteers - start'!P$2:P$101,"1")/COUNT('Volunteers - start'!A$2:A$101)))</f>
        <v>0</v>
      </c>
      <c r="C64" s="29">
        <f>SUM(100*(COUNTIF('Volunteers - end'!N$2:N$101,"1")/COUNT('Volunteers - end'!A$2:A$101)))</f>
        <v>0</v>
      </c>
    </row>
    <row r="65" spans="1:3" x14ac:dyDescent="0.25">
      <c r="A65" s="14" t="s">
        <v>221</v>
      </c>
      <c r="B65" s="28">
        <f>SUM(100*(COUNTIF('Volunteers - start'!Q$2:Q$101,"1")/COUNT('Volunteers - start'!A$2:A$101)))</f>
        <v>0</v>
      </c>
      <c r="C65" s="29">
        <f>SUM(100*(COUNTIF('Volunteers - end'!O$2:O$101,"1")/COUNT('Volunteers - end'!A$2:A$101)))</f>
        <v>0</v>
      </c>
    </row>
    <row r="66" spans="1:3" x14ac:dyDescent="0.25">
      <c r="A66" s="14" t="s">
        <v>222</v>
      </c>
      <c r="B66" s="28">
        <f>SUM(100*(COUNTIF('Volunteers - start'!R$2:R$101,"1")/COUNT('Volunteers - start'!A$2:A$101)))</f>
        <v>0</v>
      </c>
      <c r="C66" s="29">
        <f>SUM(100*(COUNTIF('Volunteers - end'!P$2:P$101,"1")/COUNT('Volunteers - end'!A$2:A$101)))</f>
        <v>0</v>
      </c>
    </row>
    <row r="67" spans="1:3" x14ac:dyDescent="0.25">
      <c r="A67" s="14" t="s">
        <v>223</v>
      </c>
      <c r="B67" s="28">
        <f>SUM(100*(COUNTIF('Volunteers - start'!S$2:S$101,"1")/COUNT('Volunteers - start'!A$2:A$101)))</f>
        <v>0</v>
      </c>
      <c r="C67" s="29">
        <f>SUM(100*(COUNTIF('Volunteers - end'!Q$2:Q101,"1")/COUNT('Volunteers - end'!A$2:A$101)))</f>
        <v>0</v>
      </c>
    </row>
    <row r="68" spans="1:3" x14ac:dyDescent="0.25">
      <c r="A68" s="14" t="s">
        <v>224</v>
      </c>
      <c r="B68" s="28">
        <f>SUM(100*(COUNTIF('Volunteers - start'!T$2:T$101,"1")/COUNT('Volunteers - start'!A$2:A$101)))</f>
        <v>0</v>
      </c>
      <c r="C68" s="29">
        <f>SUM(100*(COUNTIF('Volunteers - end'!R$2:R$101,"1")/COUNT('Volunteers - end'!A$2:A$101)))</f>
        <v>0</v>
      </c>
    </row>
    <row r="69" spans="1:3" x14ac:dyDescent="0.25">
      <c r="A69" s="14" t="s">
        <v>225</v>
      </c>
      <c r="B69" s="28">
        <f>SUM(100*(COUNTIF('Volunteers - start'!U$2:U$101,"1")/COUNT('Volunteers - start'!A$2:A$101)))</f>
        <v>0</v>
      </c>
      <c r="C69" s="29">
        <f>SUM(100*(COUNTIF('Volunteers - end'!S$2:S$101,"1")/COUNT('Volunteers - end'!A$2:A$101)))</f>
        <v>0</v>
      </c>
    </row>
    <row r="70" spans="1:3" x14ac:dyDescent="0.25">
      <c r="A70" s="14" t="s">
        <v>226</v>
      </c>
      <c r="B70" s="28">
        <f>SUM(100*(COUNTIF('Volunteers - start'!V$2:V$101,"1")/COUNT('Volunteers - start'!A$2:A$101)))</f>
        <v>0</v>
      </c>
      <c r="C70" s="29">
        <f>SUM(100*(COUNTIF('Volunteers - end'!T$2:T$101,"1")/COUNT('Volunteers - end'!A$2:A$101)))</f>
        <v>0</v>
      </c>
    </row>
    <row r="71" spans="1:3" x14ac:dyDescent="0.25">
      <c r="A71" s="14" t="s">
        <v>227</v>
      </c>
      <c r="B71" s="28">
        <f>SUM(100*(COUNTIF('Volunteers - start'!W$2:W$101,"1")/COUNT('Volunteers - start'!A$2:A$101)))</f>
        <v>0</v>
      </c>
      <c r="C71" s="29">
        <f>SUM(100*(COUNTIF('Volunteers - end'!U$2:U$101,"1")/COUNT('Volunteers - end'!A$2:A$101)))</f>
        <v>0</v>
      </c>
    </row>
    <row r="72" spans="1:3" ht="15.75" thickBot="1" x14ac:dyDescent="0.3">
      <c r="A72" s="15" t="s">
        <v>232</v>
      </c>
      <c r="B72" s="16"/>
      <c r="C72" s="31">
        <f>SUM(100*(COUNTA('Volunteers - end'!V$2:V$101)/COUNT('Volunteers - end'!A$2:A$101)))</f>
        <v>0</v>
      </c>
    </row>
    <row r="76" spans="1:3" ht="23.25" x14ac:dyDescent="0.35">
      <c r="A76" s="6" t="s">
        <v>149</v>
      </c>
    </row>
    <row r="77" spans="1:3" ht="15.75" thickBot="1" x14ac:dyDescent="0.3"/>
    <row r="78" spans="1:3" x14ac:dyDescent="0.25">
      <c r="A78" s="17" t="s">
        <v>240</v>
      </c>
      <c r="B78" s="22"/>
      <c r="C78" s="23"/>
    </row>
    <row r="79" spans="1:3" x14ac:dyDescent="0.25">
      <c r="A79" s="21"/>
      <c r="B79" s="12" t="s">
        <v>145</v>
      </c>
      <c r="C79" s="13" t="s">
        <v>146</v>
      </c>
    </row>
    <row r="80" spans="1:3" x14ac:dyDescent="0.25">
      <c r="A80" s="14" t="s">
        <v>211</v>
      </c>
      <c r="B80" s="32">
        <f>COUNTIF('Volunteers - end'!W$2:W$101,"1")</f>
        <v>0</v>
      </c>
      <c r="C80" s="29" t="e">
        <f>SUM(100*(B80/COUNT('Volunteers - end'!W$2:W$101)))</f>
        <v>#DIV/0!</v>
      </c>
    </row>
    <row r="81" spans="1:3" ht="15.75" thickBot="1" x14ac:dyDescent="0.3">
      <c r="A81" s="15" t="s">
        <v>148</v>
      </c>
      <c r="B81" s="33">
        <f>COUNTIF('Volunteers - end'!W$2:W$101,"2")</f>
        <v>0</v>
      </c>
      <c r="C81" s="31" t="e">
        <f>SUM(100*(B81/COUNT('Volunteers - end'!W$2:W$101)))</f>
        <v>#DIV/0!</v>
      </c>
    </row>
    <row r="90" spans="1:3" ht="15.75" thickBot="1" x14ac:dyDescent="0.3"/>
    <row r="91" spans="1:3" x14ac:dyDescent="0.25">
      <c r="A91" s="17" t="s">
        <v>241</v>
      </c>
      <c r="B91" s="22"/>
      <c r="C91" s="23"/>
    </row>
    <row r="92" spans="1:3" x14ac:dyDescent="0.25">
      <c r="A92" s="21" t="s">
        <v>242</v>
      </c>
      <c r="B92" s="12" t="s">
        <v>145</v>
      </c>
      <c r="C92" s="13" t="s">
        <v>146</v>
      </c>
    </row>
    <row r="93" spans="1:3" x14ac:dyDescent="0.25">
      <c r="A93" s="14" t="s">
        <v>200</v>
      </c>
      <c r="B93" s="32">
        <f>COUNTIF('Volunteers - end'!W$2:W$101,"1")</f>
        <v>0</v>
      </c>
      <c r="C93" s="29" t="e">
        <f>SUM(100*(B93/COUNT('Volunteers - end'!W2:W101)))</f>
        <v>#DIV/0!</v>
      </c>
    </row>
    <row r="94" spans="1:3" x14ac:dyDescent="0.25">
      <c r="A94" s="14" t="s">
        <v>201</v>
      </c>
      <c r="B94" s="32">
        <f>COUNTIF('Volunteers - end'!X$2:X$101,"2")</f>
        <v>0</v>
      </c>
      <c r="C94" s="29" t="e">
        <f>SUM(100*(B94/COUNT('Volunteers - end'!W3:W102)))</f>
        <v>#DIV/0!</v>
      </c>
    </row>
    <row r="95" spans="1:3" x14ac:dyDescent="0.25">
      <c r="A95" s="14" t="s">
        <v>202</v>
      </c>
      <c r="B95" s="32">
        <f>COUNTIF('Volunteers - end'!X$2:X$101,"3")</f>
        <v>0</v>
      </c>
      <c r="C95" s="29" t="e">
        <f>SUM(100*(B95/COUNT('Volunteers - end'!W4:W103)))</f>
        <v>#DIV/0!</v>
      </c>
    </row>
    <row r="96" spans="1:3" x14ac:dyDescent="0.25">
      <c r="A96" s="14" t="s">
        <v>203</v>
      </c>
      <c r="B96" s="32">
        <f>COUNTIF('Volunteers - end'!X$2:X$101,"4")</f>
        <v>0</v>
      </c>
      <c r="C96" s="29" t="e">
        <f>SUM(100*(B96/COUNT('Volunteers - end'!W5:W104)))</f>
        <v>#DIV/0!</v>
      </c>
    </row>
    <row r="97" spans="1:5" x14ac:dyDescent="0.25">
      <c r="A97" s="14" t="s">
        <v>204</v>
      </c>
      <c r="B97" s="32">
        <f>COUNTIF('Volunteers - end'!X$2:X$101,"5")</f>
        <v>0</v>
      </c>
      <c r="C97" s="29" t="e">
        <f>SUM(100*(B97/COUNT('Volunteers - end'!W6:W105)))</f>
        <v>#DIV/0!</v>
      </c>
    </row>
    <row r="98" spans="1:5" x14ac:dyDescent="0.25">
      <c r="A98" s="14" t="s">
        <v>205</v>
      </c>
      <c r="B98" s="32">
        <f>COUNTIF('Volunteers - end'!X$2:X$101,"6")</f>
        <v>0</v>
      </c>
      <c r="C98" s="29" t="e">
        <f>SUM(100*(B98/COUNT('Volunteers - end'!W7:W106)))</f>
        <v>#DIV/0!</v>
      </c>
    </row>
    <row r="99" spans="1:5" x14ac:dyDescent="0.25">
      <c r="A99" s="14" t="s">
        <v>206</v>
      </c>
      <c r="B99" s="32">
        <f>COUNTIF('Volunteers - end'!X$2:X$101,"7")</f>
        <v>0</v>
      </c>
      <c r="C99" s="29" t="e">
        <f>SUM(100*(B99/COUNT('Volunteers - end'!W8:W107)))</f>
        <v>#DIV/0!</v>
      </c>
    </row>
    <row r="100" spans="1:5" ht="15.75" thickBot="1" x14ac:dyDescent="0.3">
      <c r="A100" s="15" t="s">
        <v>207</v>
      </c>
      <c r="B100" s="33">
        <f>COUNTIF('Volunteers - end'!X$2:X$101,"8")</f>
        <v>0</v>
      </c>
      <c r="C100" s="31" t="e">
        <f>SUM(100*(B100/COUNT('Volunteers - end'!W9:W108)))</f>
        <v>#DIV/0!</v>
      </c>
    </row>
    <row r="108" spans="1:5" ht="15.75" thickBot="1" x14ac:dyDescent="0.3"/>
    <row r="109" spans="1:5" x14ac:dyDescent="0.25">
      <c r="A109" s="17" t="s">
        <v>243</v>
      </c>
      <c r="B109" s="22"/>
      <c r="C109" s="22"/>
      <c r="D109" s="22"/>
      <c r="E109" s="23"/>
    </row>
    <row r="110" spans="1:5" x14ac:dyDescent="0.25">
      <c r="A110" s="24" t="s">
        <v>197</v>
      </c>
      <c r="B110" s="12" t="s">
        <v>125</v>
      </c>
      <c r="C110" s="12" t="s">
        <v>126</v>
      </c>
      <c r="D110" s="12" t="s">
        <v>127</v>
      </c>
      <c r="E110" s="13" t="s">
        <v>128</v>
      </c>
    </row>
    <row r="111" spans="1:5" x14ac:dyDescent="0.25">
      <c r="A111" s="14" t="s">
        <v>244</v>
      </c>
      <c r="B111" s="28" t="e">
        <f>SUM(100*(COUNTIF('Volunteers - end'!$Z$2:$Z$101,"1")/COUNT('Volunteers - end'!$Z$2:$Z$101)))</f>
        <v>#DIV/0!</v>
      </c>
      <c r="C111" s="28" t="e">
        <f>SUM(100*(COUNTIF('Volunteers - end'!$Z$2:$Z$101,"2")/COUNT('Volunteers - end'!$Z$2:$Z$101)))</f>
        <v>#DIV/0!</v>
      </c>
      <c r="D111" s="28" t="e">
        <f>SUM(100*(COUNTIF('Volunteers - end'!$Z$2:$Z$101,"3")/COUNT('Volunteers - end'!$Z$2:$Z$101)))</f>
        <v>#DIV/0!</v>
      </c>
      <c r="E111" s="29" t="e">
        <f>SUM(100*(COUNTIF('Volunteers - end'!$Z$2:$Z$101,"4")/COUNT('Volunteers - end'!$Z$2:$Z$101)))</f>
        <v>#DIV/0!</v>
      </c>
    </row>
    <row r="112" spans="1:5" x14ac:dyDescent="0.25">
      <c r="A112" s="14" t="s">
        <v>245</v>
      </c>
      <c r="B112" s="28" t="e">
        <f>SUM(100*(COUNTIF('Volunteers - end'!$AA$2:$AA$101,"1")/COUNT('Volunteers - end'!$AA$2:$AA$101)))</f>
        <v>#DIV/0!</v>
      </c>
      <c r="C112" s="28" t="e">
        <f>SUM(100*(COUNTIF('Volunteers - end'!$AA$2:$AA$101,"2")/COUNT('Volunteers - end'!$AA$2:$AA$101)))</f>
        <v>#DIV/0!</v>
      </c>
      <c r="D112" s="28" t="e">
        <f>SUM(100*(COUNTIF('Volunteers - end'!$AA$2:$AA$101,"3")/COUNT('Volunteers - end'!$AA$2:$AA$101)))</f>
        <v>#DIV/0!</v>
      </c>
      <c r="E112" s="29" t="e">
        <f>SUM(100*(COUNTIF('Volunteers - end'!$AA$2:$AA$101,"4")/COUNT('Volunteers - end'!$AA$2:$AA$101)))</f>
        <v>#DIV/0!</v>
      </c>
    </row>
    <row r="113" spans="1:5" x14ac:dyDescent="0.25">
      <c r="A113" s="14" t="s">
        <v>246</v>
      </c>
      <c r="B113" s="28" t="e">
        <f>SUM(100*(COUNTIF('Volunteers - end'!$AB$2:$AB$101,"1")/COUNT('Volunteers - end'!$AB$2:$AB$101)))</f>
        <v>#DIV/0!</v>
      </c>
      <c r="C113" s="28" t="e">
        <f>SUM(100*(COUNTIF('Volunteers - end'!$AB$2:$AB$101,"2")/COUNT('Volunteers - end'!$AB$2:$AB$101)))</f>
        <v>#DIV/0!</v>
      </c>
      <c r="D113" s="28" t="e">
        <f>SUM(100*(COUNTIF('Volunteers - end'!$AB$2:$AB$101,"3")/COUNT('Volunteers - end'!$AB$2:$AB$101)))</f>
        <v>#DIV/0!</v>
      </c>
      <c r="E113" s="29" t="e">
        <f>SUM(100*(COUNTIF('Volunteers - end'!$AB$2:$AB$101,"4")/COUNT('Volunteers - end'!$AB$2:$AB$101)))</f>
        <v>#DIV/0!</v>
      </c>
    </row>
    <row r="114" spans="1:5" x14ac:dyDescent="0.25">
      <c r="A114" s="14" t="s">
        <v>247</v>
      </c>
      <c r="B114" s="28" t="e">
        <f>SUM(100*(COUNTIF('Volunteers - end'!$AC$2:$AC$101,"1")/COUNT('Volunteers - end'!$AC$2:$AC$101)))</f>
        <v>#DIV/0!</v>
      </c>
      <c r="C114" s="28" t="e">
        <f>SUM(100*(COUNTIF('Volunteers - end'!$AC$2:$AC$101,"2")/COUNT('Volunteers - end'!$AC$2:$AC$101)))</f>
        <v>#DIV/0!</v>
      </c>
      <c r="D114" s="28" t="e">
        <f>SUM(100*(COUNTIF('Volunteers - end'!$AC$2:$AC$101,"3")/COUNT('Volunteers - end'!$AC$2:$AC$101)))</f>
        <v>#DIV/0!</v>
      </c>
      <c r="E114" s="29" t="e">
        <f>SUM(100*(COUNTIF('Volunteers - end'!$AC$2:$AC$101,"4")/COUNT('Volunteers - end'!$AC$2:$AC$101)))</f>
        <v>#DIV/0!</v>
      </c>
    </row>
    <row r="115" spans="1:5" x14ac:dyDescent="0.25">
      <c r="A115" s="14" t="s">
        <v>248</v>
      </c>
      <c r="B115" s="28" t="e">
        <f>SUM(100*(COUNTIF('Volunteers - end'!$AD$2:$AD$101,"1")/COUNT('Volunteers - end'!$AD$2:$AD$101)))</f>
        <v>#DIV/0!</v>
      </c>
      <c r="C115" s="28" t="e">
        <f>SUM(100*(COUNTIF('Volunteers - end'!$AD$2:$AD$101,"2")/COUNT('Volunteers - end'!$AD$2:$AD$101)))</f>
        <v>#DIV/0!</v>
      </c>
      <c r="D115" s="28" t="e">
        <f>SUM(100*(COUNTIF('Volunteers - end'!$AD$2:$AD$101,"3")/COUNT('Volunteers - end'!$AD$2:$AD$101)))</f>
        <v>#DIV/0!</v>
      </c>
      <c r="E115" s="29" t="e">
        <f>SUM(100*(COUNTIF('Volunteers - end'!$AD$2:$AD$101,"4")/COUNT('Volunteers - end'!$AD$2:$AD$101)))</f>
        <v>#DIV/0!</v>
      </c>
    </row>
    <row r="116" spans="1:5" x14ac:dyDescent="0.25">
      <c r="A116" s="14" t="s">
        <v>249</v>
      </c>
      <c r="B116" s="28" t="e">
        <f>SUM(100*(COUNTIF('Volunteers - end'!$AE$2:$AE$101,"1")/COUNT('Volunteers - end'!$AE$2:$AE$101)))</f>
        <v>#DIV/0!</v>
      </c>
      <c r="C116" s="28" t="e">
        <f>SUM(100*(COUNTIF('Volunteers - end'!$AE$2:$AE$101,"2")/COUNT('Volunteers - end'!$AE$2:$AE$101)))</f>
        <v>#DIV/0!</v>
      </c>
      <c r="D116" s="28" t="e">
        <f>SUM(100*(COUNTIF('Volunteers - end'!$AE$2:$AE$101,"3")/COUNT('Volunteers - end'!$AE$2:$AE$101)))</f>
        <v>#DIV/0!</v>
      </c>
      <c r="E116" s="29" t="e">
        <f>SUM(100*(COUNTIF('Volunteers - end'!$AE$2:$AE$101,"4")/COUNT('Volunteers - end'!$AE$2:$AE$101)))</f>
        <v>#DIV/0!</v>
      </c>
    </row>
    <row r="117" spans="1:5" x14ac:dyDescent="0.25">
      <c r="A117" s="14" t="s">
        <v>250</v>
      </c>
      <c r="B117" s="28" t="e">
        <f>SUM(100*(COUNTIF('Volunteers - end'!$AF$2:$AF$101,"1")/COUNT('Volunteers - end'!$AF$2:$AF$101)))</f>
        <v>#DIV/0!</v>
      </c>
      <c r="C117" s="28" t="e">
        <f>SUM(100*(COUNTIF('Volunteers - end'!$AF$2:$AF$101,"2")/COUNT('Volunteers - end'!$AF$2:$AF$101)))</f>
        <v>#DIV/0!</v>
      </c>
      <c r="D117" s="28" t="e">
        <f>SUM(100*(COUNTIF('Volunteers - end'!$AF$2:$AF$101,"3")/COUNT('Volunteers - end'!$AF$2:$AF$101)))</f>
        <v>#DIV/0!</v>
      </c>
      <c r="E117" s="29" t="e">
        <f>SUM(100*(COUNTIF('Volunteers - end'!$AF$2:$AF$101,"4")/COUNT('Volunteers - end'!$AF$2:$AF$101)))</f>
        <v>#DIV/0!</v>
      </c>
    </row>
    <row r="118" spans="1:5" x14ac:dyDescent="0.25">
      <c r="A118" s="14" t="s">
        <v>251</v>
      </c>
      <c r="B118" s="28" t="e">
        <f>SUM(100*(COUNTIF('Volunteers - end'!$AG$2:$AG$101,"1")/COUNT('Volunteers - end'!$AG$2:$AG$101)))</f>
        <v>#DIV/0!</v>
      </c>
      <c r="C118" s="28" t="e">
        <f>SUM(100*(COUNTIF('Volunteers - end'!$AG$2:$AG$101,"2")/COUNT('Volunteers - end'!$AG$2:$AG$101)))</f>
        <v>#DIV/0!</v>
      </c>
      <c r="D118" s="28" t="e">
        <f>SUM(100*(COUNTIF('Volunteers - end'!$AG$2:$AG$101,"3")/COUNT('Volunteers - end'!$AG$2:$AG$101)))</f>
        <v>#DIV/0!</v>
      </c>
      <c r="E118" s="29" t="e">
        <f>SUM(100*(COUNTIF('Volunteers - end'!$AG$2:$AG$101,"4")/COUNT('Volunteers - end'!$AG$2:$AG$101)))</f>
        <v>#DIV/0!</v>
      </c>
    </row>
    <row r="119" spans="1:5" x14ac:dyDescent="0.25">
      <c r="A119" s="14" t="s">
        <v>252</v>
      </c>
      <c r="B119" s="28" t="e">
        <f>SUM(100*(COUNTIF('Volunteers - end'!$AH$2:$AH$101,"1")/COUNT('Volunteers - end'!$AH$2:$AH$101)))</f>
        <v>#DIV/0!</v>
      </c>
      <c r="C119" s="28" t="e">
        <f>SUM(100*(COUNTIF('Volunteers - end'!$AH$2:$AH$101,"2")/COUNT('Volunteers - end'!$AH$2:$AH$101)))</f>
        <v>#DIV/0!</v>
      </c>
      <c r="D119" s="28" t="e">
        <f>SUM(100*(COUNTIF('Volunteers - end'!$AH$2:$AH$101,"3")/COUNT('Volunteers - end'!$AH$2:$AH$101)))</f>
        <v>#DIV/0!</v>
      </c>
      <c r="E119" s="29" t="e">
        <f>SUM(100*(COUNTIF('Volunteers - end'!$AH$2:$AH$101,"4")/COUNT('Volunteers - end'!$AH$2:$AH$101)))</f>
        <v>#DIV/0!</v>
      </c>
    </row>
    <row r="120" spans="1:5" x14ac:dyDescent="0.25">
      <c r="A120" s="14" t="s">
        <v>253</v>
      </c>
      <c r="B120" s="28" t="e">
        <f>SUM(100*(COUNTIF('Volunteers - end'!$AI$2:$AI$101,"1")/COUNT('Volunteers - end'!$AI$2:$AI$101)))</f>
        <v>#DIV/0!</v>
      </c>
      <c r="C120" s="28" t="e">
        <f>SUM(100*(COUNTIF('Volunteers - end'!$AI$2:$AI$101,"2")/COUNT('Volunteers - end'!$AI$2:$AI$101)))</f>
        <v>#DIV/0!</v>
      </c>
      <c r="D120" s="28" t="e">
        <f>SUM(100*(COUNTIF('Volunteers - end'!$AI$2:$AI$101,"3")/COUNT('Volunteers - end'!$AI$2:$AI$101)))</f>
        <v>#DIV/0!</v>
      </c>
      <c r="E120" s="29" t="e">
        <f>SUM(100*(COUNTIF('Volunteers - end'!$AI$2:$AI$101,"4")/COUNT('Volunteers - end'!$AI$2:$AI$101)))</f>
        <v>#DIV/0!</v>
      </c>
    </row>
    <row r="121" spans="1:5" x14ac:dyDescent="0.25">
      <c r="A121" s="14" t="s">
        <v>254</v>
      </c>
      <c r="B121" s="28" t="e">
        <f>SUM(100*(COUNTIF('Volunteers - end'!$AJ$2:$AJ$101,"1")/COUNT('Volunteers - end'!$AJ$2:$AJ$101)))</f>
        <v>#DIV/0!</v>
      </c>
      <c r="C121" s="28" t="e">
        <f>SUM(100*(COUNTIF('Volunteers - end'!$AJ$2:$AJ$101,"2")/COUNT('Volunteers - end'!$AJ$2:$AJ$101)))</f>
        <v>#DIV/0!</v>
      </c>
      <c r="D121" s="28" t="e">
        <f>SUM(100*(COUNTIF('Volunteers - end'!$AJ$2:$AJ$101,"3")/COUNT('Volunteers - end'!$AJ$2:$AJ$101)))</f>
        <v>#DIV/0!</v>
      </c>
      <c r="E121" s="29" t="e">
        <f>SUM(100*(COUNTIF('Volunteers - end'!$AJ$2:$AJ$101,"4")/COUNT('Volunteers - end'!$AJ$2:$AJ$101)))</f>
        <v>#DIV/0!</v>
      </c>
    </row>
    <row r="122" spans="1:5" x14ac:dyDescent="0.25">
      <c r="A122" s="14" t="s">
        <v>255</v>
      </c>
      <c r="B122" s="28" t="e">
        <f>SUM(100*(COUNTIF('Volunteers - end'!$AK$2:$AK$101,"1")/COUNT('Volunteers - end'!$AK$2:$AK$101)))</f>
        <v>#DIV/0!</v>
      </c>
      <c r="C122" s="28" t="e">
        <f>SUM(100*(COUNTIF('Volunteers - end'!$AK$2:$AK$101,"2")/COUNT('Volunteers - end'!$AK$2:$AK$101)))</f>
        <v>#DIV/0!</v>
      </c>
      <c r="D122" s="28" t="e">
        <f>SUM(100*(COUNTIF('Volunteers - end'!$AK$2:$AK$101,"3")/COUNT('Volunteers - end'!$AK$2:$AK$101)))</f>
        <v>#DIV/0!</v>
      </c>
      <c r="E122" s="29" t="e">
        <f>SUM(100*(COUNTIF('Volunteers - end'!$AK$2:$AK$101,"4")/COUNT('Volunteers - end'!$AK$2:$AK$101)))</f>
        <v>#DIV/0!</v>
      </c>
    </row>
    <row r="123" spans="1:5" x14ac:dyDescent="0.25">
      <c r="A123" s="14" t="s">
        <v>256</v>
      </c>
      <c r="B123" s="28" t="e">
        <f>SUM(100*(COUNTIF('Volunteers - end'!$AL$2:$AL$101,"1")/COUNT('Volunteers - end'!$AL$2:$AL$101)))</f>
        <v>#DIV/0!</v>
      </c>
      <c r="C123" s="28" t="e">
        <f>SUM(100*(COUNTIF('Volunteers - end'!$AL$2:$AL$101,"2")/COUNT('Volunteers - end'!$AL$2:$AL$101)))</f>
        <v>#DIV/0!</v>
      </c>
      <c r="D123" s="28" t="e">
        <f>SUM(100*(COUNTIF('Volunteers - end'!$AL$2:$AL$101,"3")/COUNT('Volunteers - end'!$AL$2:$AL$101)))</f>
        <v>#DIV/0!</v>
      </c>
      <c r="E123" s="29" t="e">
        <f>SUM(100*(COUNTIF('Volunteers - end'!$AL$2:$AL$101,"4")/COUNT('Volunteers - end'!$AL$2:$AL$101)))</f>
        <v>#DIV/0!</v>
      </c>
    </row>
    <row r="124" spans="1:5" ht="15.75" thickBot="1" x14ac:dyDescent="0.3">
      <c r="A124" s="15" t="s">
        <v>257</v>
      </c>
      <c r="B124" s="30" t="e">
        <f>SUM(100*(COUNTIF('Volunteers - end'!$AM$2:$AM$101,"1")/COUNT('Volunteers - end'!$AM$2:$AM$101)))</f>
        <v>#DIV/0!</v>
      </c>
      <c r="C124" s="30" t="e">
        <f>SUM(100*(COUNTIF('Volunteers - end'!$AM$2:$AM$101,"2")/COUNT('Volunteers - end'!$AM$2:$AM$101)))</f>
        <v>#DIV/0!</v>
      </c>
      <c r="D124" s="30" t="e">
        <f>SUM(100*(COUNTIF('Volunteers - end'!$AM$2:$AM$101,"3")/COUNT('Volunteers - end'!$AM$2:$AM$101)))</f>
        <v>#DIV/0!</v>
      </c>
      <c r="E124" s="31" t="e">
        <f>SUM(100*(COUNTIF('Volunteers - end'!$AM$2:$AM$101,"4")/COUNT('Volunteers - end'!$AM$2:$AM$101)))</f>
        <v>#DIV/0!</v>
      </c>
    </row>
  </sheetData>
  <sheetProtection algorithmName="SHA-512" hashValue="HQ2EezjzECJ4kxyJTvpjJBgenq9N3qGz3/pe+hUwNVWVxxpY+WcHM4k6dtD5viEGVLhg5TYFsfOhX/VO830xTw==" saltValue="De5SglXXQHzGgIXS1UxPNQ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733E7324DD2439EF4E2AD751642C7" ma:contentTypeVersion="6" ma:contentTypeDescription="Create a new document." ma:contentTypeScope="" ma:versionID="68b00c20f2637bb50cb1b2be54e17810">
  <xsd:schema xmlns:xsd="http://www.w3.org/2001/XMLSchema" xmlns:xs="http://www.w3.org/2001/XMLSchema" xmlns:p="http://schemas.microsoft.com/office/2006/metadata/properties" xmlns:ns2="cafa04f4-673b-4976-8fdd-259063c9ca9e" xmlns:ns3="23b5d50c-cd1f-4b01-a4cc-a6c213adf415" targetNamespace="http://schemas.microsoft.com/office/2006/metadata/properties" ma:root="true" ma:fieldsID="0fabe8122674c68c48c17bdbb693d4eb" ns2:_="" ns3:_="">
    <xsd:import namespace="cafa04f4-673b-4976-8fdd-259063c9ca9e"/>
    <xsd:import namespace="23b5d50c-cd1f-4b01-a4cc-a6c213adf4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a04f4-673b-4976-8fdd-259063c9ca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5d50c-cd1f-4b01-a4cc-a6c213adf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AEDC4-A0AC-45D0-A9D0-B125FDC052C0}">
  <ds:schemaRefs>
    <ds:schemaRef ds:uri="http://schemas.microsoft.com/office/2006/documentManagement/types"/>
    <ds:schemaRef ds:uri="23b5d50c-cd1f-4b01-a4cc-a6c213adf415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cafa04f4-673b-4976-8fdd-259063c9ca9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C7EB25-379A-4971-B906-4613AA3871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90E9D6-846F-4845-BD60-876F7931C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a04f4-673b-4976-8fdd-259063c9ca9e"/>
    <ds:schemaRef ds:uri="23b5d50c-cd1f-4b01-a4cc-a6c213adf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Families - start</vt:lpstr>
      <vt:lpstr>Families - end</vt:lpstr>
      <vt:lpstr>Volunteers - start</vt:lpstr>
      <vt:lpstr>Volunteers - end</vt:lpstr>
      <vt:lpstr>Families - totals &amp; charts</vt:lpstr>
      <vt:lpstr>Volunteers - totals &amp;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de Silva</dc:creator>
  <cp:lastModifiedBy>Katrina Kelly</cp:lastModifiedBy>
  <dcterms:created xsi:type="dcterms:W3CDTF">2017-09-01T19:14:41Z</dcterms:created>
  <dcterms:modified xsi:type="dcterms:W3CDTF">2018-01-31T15:33:59Z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0x010100176733E7324DD2439EF4E2AD751642C7</vt:lpwstr>
  </property>
</Properties>
</file>